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3225" windowWidth="14040" windowHeight="5115" tabRatio="889" activeTab="2"/>
  </bookViews>
  <sheets>
    <sheet name="メニュー" sheetId="37" r:id="rId1"/>
    <sheet name="資金繰予定表印刷" sheetId="38" r:id="rId2"/>
    <sheet name="資金繰予定" sheetId="7" r:id="rId3"/>
    <sheet name="売掛買掛" sheetId="19" r:id="rId4"/>
    <sheet name="経費" sheetId="20" r:id="rId5"/>
    <sheet name="借入返済" sheetId="17" r:id="rId6"/>
    <sheet name="現預金" sheetId="18" r:id="rId7"/>
    <sheet name="使い方説明" sheetId="36" r:id="rId8"/>
    <sheet name="資金繰シミュレーション" sheetId="30" r:id="rId9"/>
    <sheet name="フローチャート" sheetId="35" r:id="rId10"/>
  </sheets>
  <definedNames>
    <definedName name="_９．資金繰予定表の保存方法の説明">メニュー!$I$17</definedName>
    <definedName name="_９．資金繰予定表保存方法での説明">メニュー!$I$17</definedName>
    <definedName name="Ａ一年目">資金繰予定!$C$1:$H$20</definedName>
    <definedName name="Ａ一年目a資金繰予定表">資金繰予定!$C$1:$H$18</definedName>
    <definedName name="Ａ一年目b売掛買掛">売掛買掛!$B$1:$K$21</definedName>
    <definedName name="Ａ一年目c経費">経費!$C$1:$H$24</definedName>
    <definedName name="Ａ一年目d借入返済">借入返済!$D$1:$I$16</definedName>
    <definedName name="Ｂ二年目">資金繰予定!#REF!</definedName>
    <definedName name="Ｂ二年目a資金繰予定表">資金繰予定!#REF!</definedName>
    <definedName name="Ｂ二年目b売掛買掛">売掛買掛!#REF!</definedName>
    <definedName name="Ｂ二年目c経費">経費!#REF!</definedName>
    <definedName name="Ｂ二年目d借入返済">借入返済!#REF!</definedName>
    <definedName name="Ｃ三年目">資金繰予定!#REF!</definedName>
    <definedName name="Ｃ三年目a資金繰予定表">資金繰予定!#REF!</definedName>
    <definedName name="Ｃ三年目b売掛買掛">売掛買掛!#REF!</definedName>
    <definedName name="Ｃ三年目c経費">経費!#REF!</definedName>
    <definedName name="Ｃ三年目d借入返済">借入返済!#REF!</definedName>
    <definedName name="Ｄ四年目">資金繰予定!#REF!</definedName>
    <definedName name="Ｄ四年目a資金繰予定表">資金繰予定!#REF!</definedName>
    <definedName name="Ｄ四年目b売掛買掛">売掛買掛!#REF!</definedName>
    <definedName name="Ｄ四年目c経費">経費!#REF!</definedName>
    <definedName name="Ｄ四年目d借入返済">借入返済!#REF!</definedName>
    <definedName name="Ｅ五年目">資金繰予定!#REF!</definedName>
    <definedName name="Ｅ五年目a資金繰予定表">資金繰予定!#REF!</definedName>
    <definedName name="Ｅ五年目b売掛買掛">売掛買掛!#REF!</definedName>
    <definedName name="Ｅ五年目c経費">経費!#REF!</definedName>
    <definedName name="Ｅ五年目d借入返済">借入返済!#REF!</definedName>
    <definedName name="_xlnm.Print_Area" localSheetId="1">資金繰予定表印刷!#REF!</definedName>
    <definedName name="Z_030C7F32_B5BB_4F47_925F_1073F17B8522_.wvu.PrintArea" localSheetId="1" hidden="1">資金繰予定表印刷!#REF!</definedName>
    <definedName name="Z_16705C64_6824_4979_8590_4716AA47F7EF_.wvu.PrintArea" localSheetId="1" hidden="1">資金繰予定表印刷!#REF!</definedName>
    <definedName name="Z_44879EA7_684D_4EFE_8ECD_BACB5E70289F_.wvu.PrintArea" localSheetId="1" hidden="1">資金繰予定表印刷!#REF!</definedName>
    <definedName name="Z_56651DC7_8AED_4C6B_9ABD_52EB53ECFA43_.wvu.PrintArea" localSheetId="1" hidden="1">資金繰予定表印刷!#REF!</definedName>
    <definedName name="Z_EF46335F_1294_4AC3_ABE2_3EF9CD93724B_.wvu.PrintArea" localSheetId="1" hidden="1">資金繰予定表印刷!#REF!</definedName>
  </definedNames>
  <calcPr calcId="145621"/>
  <customWorkbookViews>
    <customWorkbookView name="５年目資金繰予定表印刷" guid="{16705C64-6824-4979-8590-4716AA47F7EF}" includeHiddenRowCol="0" maximized="1" xWindow="-8" yWindow="-8" windowWidth="1382" windowHeight="744" tabRatio="889" activeSheetId="38"/>
    <customWorkbookView name="４年目資金繰予定表印刷" guid="{44879EA7-684D-4EFE-8ECD-BACB5E70289F}" includeHiddenRowCol="0" maximized="1" xWindow="-8" yWindow="-8" windowWidth="1382" windowHeight="744" tabRatio="889" activeSheetId="38"/>
    <customWorkbookView name="３年目資金繰予定表印刷" guid="{030C7F32-B5BB-4F47-925F-1073F17B8522}" includeHiddenRowCol="0" maximized="1" xWindow="-8" yWindow="-8" windowWidth="1382" windowHeight="744" tabRatio="889" activeSheetId="38"/>
    <customWorkbookView name="１年目資金繰予定表印刷" guid="{56651DC7-8AED-4C6B-9ABD-52EB53ECFA43}" includeHiddenRowCol="0" maximized="1" xWindow="-8" yWindow="-8" windowWidth="1382" windowHeight="744" tabRatio="889" activeSheetId="38"/>
    <customWorkbookView name="２年目資金繰予定表印刷" guid="{EF46335F-1294-4AC3-ABE2-3EF9CD93724B}" includeHiddenRowCol="0" maximized="1" xWindow="-8" yWindow="-8" windowWidth="1382" windowHeight="744" tabRatio="889" activeSheetId="38"/>
  </customWorkbookViews>
</workbook>
</file>

<file path=xl/calcChain.xml><?xml version="1.0" encoding="utf-8"?>
<calcChain xmlns="http://schemas.openxmlformats.org/spreadsheetml/2006/main">
  <c r="B107" i="36" l="1"/>
  <c r="B108" i="36" l="1"/>
  <c r="B106" i="36"/>
  <c r="B105" i="36"/>
  <c r="B104" i="36"/>
  <c r="B103" i="36"/>
  <c r="B102" i="36"/>
  <c r="B101" i="36"/>
  <c r="B100" i="36"/>
  <c r="B97" i="36"/>
  <c r="B2" i="7" l="1"/>
  <c r="B2" i="30"/>
  <c r="C3" i="7"/>
  <c r="I22" i="37" s="1"/>
  <c r="E3" i="17"/>
  <c r="D2" i="20"/>
  <c r="C2" i="19"/>
  <c r="D4" i="7" l="1"/>
  <c r="B98" i="36"/>
  <c r="B96" i="36"/>
  <c r="B95" i="36"/>
  <c r="B94" i="36"/>
  <c r="E4" i="7" l="1"/>
  <c r="F4" i="7" l="1"/>
  <c r="G4" i="7" l="1"/>
  <c r="H4" i="7" l="1"/>
  <c r="E3" i="7" s="1"/>
  <c r="D4" i="30" l="1"/>
  <c r="C4" i="30"/>
  <c r="C3" i="30" s="1"/>
  <c r="E4" i="30" l="1"/>
  <c r="G4" i="30"/>
  <c r="H4" i="30"/>
  <c r="F4" i="30"/>
  <c r="H38" i="30"/>
  <c r="G38" i="30"/>
  <c r="F38" i="30"/>
  <c r="E38" i="30"/>
  <c r="D38" i="30"/>
  <c r="C38" i="30"/>
  <c r="B38" i="30"/>
  <c r="H39" i="30" l="1"/>
  <c r="G39" i="30"/>
  <c r="F39" i="30"/>
  <c r="E39" i="30"/>
  <c r="D39" i="30"/>
  <c r="C39" i="30"/>
  <c r="B39" i="30"/>
  <c r="H37" i="30"/>
  <c r="G37" i="30"/>
  <c r="F37" i="30"/>
  <c r="E37" i="30"/>
  <c r="D37" i="30"/>
  <c r="C37" i="30"/>
  <c r="B36" i="30"/>
  <c r="B29" i="30"/>
  <c r="B30" i="30"/>
  <c r="B37" i="30"/>
  <c r="H28" i="30"/>
  <c r="G28" i="30"/>
  <c r="F28" i="30"/>
  <c r="E28" i="30"/>
  <c r="D28" i="30"/>
  <c r="C28" i="30"/>
  <c r="H27" i="30"/>
  <c r="G27" i="30"/>
  <c r="F27" i="30"/>
  <c r="E27" i="30"/>
  <c r="D27" i="30"/>
  <c r="C27" i="30"/>
  <c r="H26" i="30"/>
  <c r="G26" i="30"/>
  <c r="F26" i="30"/>
  <c r="E26" i="30"/>
  <c r="D26" i="30"/>
  <c r="C26" i="30"/>
  <c r="H25" i="30"/>
  <c r="G25" i="30"/>
  <c r="F25" i="30"/>
  <c r="E25" i="30"/>
  <c r="D25" i="30"/>
  <c r="C25" i="30"/>
  <c r="H24" i="30"/>
  <c r="G24" i="30"/>
  <c r="F24" i="30"/>
  <c r="E24" i="30"/>
  <c r="D24" i="30"/>
  <c r="C24" i="30"/>
  <c r="H23" i="30"/>
  <c r="G23" i="30"/>
  <c r="F23" i="30"/>
  <c r="E23" i="30"/>
  <c r="D23" i="30"/>
  <c r="C23" i="30"/>
  <c r="B28" i="30"/>
  <c r="B27" i="30"/>
  <c r="B26" i="30"/>
  <c r="B25" i="30"/>
  <c r="B24" i="30"/>
  <c r="B23" i="30"/>
  <c r="H16" i="30"/>
  <c r="G16" i="30"/>
  <c r="F16" i="30"/>
  <c r="E16" i="30"/>
  <c r="D16" i="30"/>
  <c r="C16" i="30"/>
  <c r="H15" i="30"/>
  <c r="G15" i="30"/>
  <c r="F15" i="30"/>
  <c r="E15" i="30"/>
  <c r="D15" i="30"/>
  <c r="C15" i="30"/>
  <c r="H14" i="30"/>
  <c r="G14" i="30"/>
  <c r="F14" i="30"/>
  <c r="E14" i="30"/>
  <c r="D14" i="30"/>
  <c r="C14" i="30"/>
  <c r="H13" i="30"/>
  <c r="G13" i="30"/>
  <c r="F13" i="30"/>
  <c r="E13" i="30"/>
  <c r="D13" i="30"/>
  <c r="C13" i="30"/>
  <c r="H11" i="30"/>
  <c r="G11" i="30"/>
  <c r="F11" i="30"/>
  <c r="E11" i="30"/>
  <c r="D11" i="30"/>
  <c r="C11" i="30"/>
  <c r="H10" i="30"/>
  <c r="G10" i="30"/>
  <c r="F10" i="30"/>
  <c r="E10" i="30"/>
  <c r="D10" i="30"/>
  <c r="C10" i="30"/>
  <c r="H9" i="30"/>
  <c r="G9" i="30"/>
  <c r="F9" i="30"/>
  <c r="E9" i="30"/>
  <c r="D9" i="30"/>
  <c r="C9" i="30"/>
  <c r="H7" i="30"/>
  <c r="G7" i="30"/>
  <c r="F7" i="30"/>
  <c r="E7" i="30"/>
  <c r="D7" i="30"/>
  <c r="C7" i="30"/>
  <c r="B16" i="30"/>
  <c r="B15" i="30"/>
  <c r="B14" i="30"/>
  <c r="B13" i="30"/>
  <c r="B12" i="30"/>
  <c r="B11" i="30"/>
  <c r="B10" i="30"/>
  <c r="B9" i="30"/>
  <c r="B8" i="30"/>
  <c r="B7" i="30"/>
  <c r="K22" i="37" l="1"/>
  <c r="E3" i="30"/>
  <c r="D2" i="19"/>
  <c r="E2" i="20"/>
  <c r="F3" i="17"/>
  <c r="F4" i="37"/>
  <c r="K13" i="18"/>
  <c r="H29" i="18" l="1"/>
  <c r="H18" i="18"/>
  <c r="H30" i="18" l="1"/>
  <c r="I5" i="17" l="1"/>
  <c r="H5" i="17"/>
  <c r="G5" i="17"/>
  <c r="F5" i="17"/>
  <c r="E5" i="17"/>
  <c r="D5" i="17"/>
  <c r="H5" i="20"/>
  <c r="G5" i="20"/>
  <c r="F5" i="20"/>
  <c r="E5" i="20"/>
  <c r="D5" i="20"/>
  <c r="C5" i="20"/>
  <c r="A6" i="20" l="1"/>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H3" i="20"/>
  <c r="G3" i="20"/>
  <c r="F3" i="20"/>
  <c r="E3" i="20"/>
  <c r="D3" i="20"/>
  <c r="C3" i="20"/>
  <c r="W5" i="19"/>
  <c r="Y5" i="19" s="1"/>
  <c r="S5" i="19"/>
  <c r="U5" i="19" s="1"/>
  <c r="O5" i="19"/>
  <c r="Q5" i="19" s="1"/>
  <c r="K5" i="19"/>
  <c r="M5" i="19" s="1"/>
  <c r="G5" i="19"/>
  <c r="I5" i="19" s="1"/>
  <c r="C5" i="19"/>
  <c r="E5" i="19" s="1"/>
  <c r="A7" i="19"/>
  <c r="A8" i="19" s="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Y4" i="19"/>
  <c r="W4" i="19"/>
  <c r="U4" i="19"/>
  <c r="S4" i="19"/>
  <c r="Q4" i="19"/>
  <c r="O4" i="19"/>
  <c r="M4" i="19"/>
  <c r="K4" i="19"/>
  <c r="I4" i="19"/>
  <c r="G4" i="19"/>
  <c r="E4" i="19"/>
  <c r="C4" i="19"/>
  <c r="D30" i="18"/>
  <c r="D24" i="18"/>
  <c r="D20" i="18"/>
  <c r="D11" i="18"/>
  <c r="D7" i="18"/>
  <c r="C25" i="7" l="1"/>
  <c r="F24" i="7"/>
  <c r="C12" i="7"/>
  <c r="E12" i="7"/>
  <c r="G12" i="7"/>
  <c r="E25" i="7"/>
  <c r="G25" i="7"/>
  <c r="D12" i="7"/>
  <c r="F12" i="7"/>
  <c r="H12" i="7"/>
  <c r="C24" i="7"/>
  <c r="G24" i="7"/>
  <c r="D25" i="7"/>
  <c r="F25" i="7"/>
  <c r="H25" i="7"/>
  <c r="D24" i="7"/>
  <c r="H24" i="7"/>
  <c r="E24" i="7"/>
  <c r="D31" i="18"/>
  <c r="A7" i="17"/>
  <c r="A8" i="17" s="1"/>
  <c r="A9" i="17" s="1"/>
  <c r="A10" i="17" s="1"/>
  <c r="A11" i="17" s="1"/>
  <c r="A12" i="17" s="1"/>
  <c r="A13" i="17" s="1"/>
  <c r="A14" i="17" s="1"/>
  <c r="A15" i="17" s="1"/>
  <c r="A16" i="17" s="1"/>
  <c r="A17" i="17" s="1"/>
  <c r="A18" i="17" s="1"/>
  <c r="A19" i="17" s="1"/>
  <c r="A20" i="17" s="1"/>
  <c r="I4" i="17"/>
  <c r="H4" i="17"/>
  <c r="G4" i="17"/>
  <c r="F4" i="17"/>
  <c r="E4" i="17"/>
  <c r="D4" i="17"/>
  <c r="C29" i="30" l="1"/>
  <c r="D29" i="30"/>
  <c r="F30" i="30"/>
  <c r="F12" i="30"/>
  <c r="F22" i="30" s="1"/>
  <c r="G12" i="30"/>
  <c r="G22" i="30" s="1"/>
  <c r="F29" i="30"/>
  <c r="C30" i="30"/>
  <c r="E29" i="30"/>
  <c r="H29" i="30"/>
  <c r="D30" i="30"/>
  <c r="D12" i="30"/>
  <c r="D22" i="30" s="1"/>
  <c r="G30" i="30"/>
  <c r="E12" i="30"/>
  <c r="E22" i="30" s="1"/>
  <c r="H30" i="30"/>
  <c r="H12" i="30"/>
  <c r="H22" i="30" s="1"/>
  <c r="G29" i="30"/>
  <c r="E30" i="30"/>
  <c r="C12" i="30"/>
  <c r="C22" i="30" s="1"/>
  <c r="F26" i="7"/>
  <c r="C26" i="7"/>
  <c r="H26" i="7"/>
  <c r="G26" i="7"/>
  <c r="D26" i="7"/>
  <c r="E26" i="7"/>
  <c r="C8" i="7"/>
  <c r="H17" i="7"/>
  <c r="G17" i="7"/>
  <c r="F17" i="7"/>
  <c r="E17" i="7"/>
  <c r="D17" i="7"/>
  <c r="C17" i="7"/>
  <c r="D36" i="30" l="1"/>
  <c r="D43" i="30" s="1"/>
  <c r="D45" i="30" s="1"/>
  <c r="G36" i="30"/>
  <c r="G43" i="30" s="1"/>
  <c r="G45" i="30" s="1"/>
  <c r="C8" i="30"/>
  <c r="E36" i="30"/>
  <c r="E43" i="30" s="1"/>
  <c r="E45" i="30" s="1"/>
  <c r="C36" i="30"/>
  <c r="C43" i="30" s="1"/>
  <c r="C45" i="30" s="1"/>
  <c r="F36" i="30"/>
  <c r="F43" i="30" s="1"/>
  <c r="F45" i="30" s="1"/>
  <c r="H36" i="30"/>
  <c r="H43" i="30" s="1"/>
  <c r="H45" i="30" s="1"/>
  <c r="F30" i="7"/>
  <c r="E30" i="7"/>
  <c r="G30" i="7"/>
  <c r="H30" i="7"/>
  <c r="C30" i="7"/>
  <c r="D30" i="7"/>
  <c r="H32" i="7" l="1"/>
  <c r="F32" i="7"/>
  <c r="D32" i="7"/>
  <c r="C32" i="7"/>
  <c r="G32" i="7"/>
  <c r="E32" i="7"/>
  <c r="C46" i="30"/>
  <c r="D8" i="30" s="1"/>
  <c r="C33" i="7" l="1"/>
  <c r="D8" i="7" l="1"/>
  <c r="D46" i="30"/>
  <c r="E8" i="30" s="1"/>
  <c r="D33" i="7" l="1"/>
  <c r="E46" i="30"/>
  <c r="F8" i="30" s="1"/>
  <c r="E8" i="7" l="1"/>
  <c r="F46" i="30"/>
  <c r="G8" i="30" s="1"/>
  <c r="E33" i="7" l="1"/>
  <c r="G46" i="30"/>
  <c r="H8" i="30" s="1"/>
  <c r="F8" i="7" l="1"/>
  <c r="H46" i="30"/>
  <c r="F33" i="7" l="1"/>
  <c r="G8" i="7" l="1"/>
  <c r="G33" i="7" l="1"/>
  <c r="H8" i="7" l="1"/>
  <c r="H33" i="7" l="1"/>
  <c r="B2" i="19" l="1"/>
  <c r="C2" i="20"/>
  <c r="D4" i="37"/>
  <c r="D3" i="17"/>
</calcChain>
</file>

<file path=xl/sharedStrings.xml><?xml version="1.0" encoding="utf-8"?>
<sst xmlns="http://schemas.openxmlformats.org/spreadsheetml/2006/main" count="476" uniqueCount="310">
  <si>
    <t>支</t>
  </si>
  <si>
    <t>出</t>
  </si>
  <si>
    <t>借入金返済  ☆</t>
  </si>
  <si>
    <t>当月現預金残高計</t>
  </si>
  <si>
    <t>月 合 計</t>
  </si>
  <si>
    <t>NO</t>
  </si>
  <si>
    <t>得意先名</t>
  </si>
  <si>
    <t>仕入先名</t>
  </si>
  <si>
    <t>当初借入額</t>
  </si>
  <si>
    <t>月計</t>
  </si>
  <si>
    <t>経費名</t>
  </si>
  <si>
    <t>（その他預金計）</t>
  </si>
  <si>
    <t>固</t>
  </si>
  <si>
    <t>定</t>
  </si>
  <si>
    <t>性</t>
  </si>
  <si>
    <t>（定期預金計）</t>
  </si>
  <si>
    <t>現預金計</t>
  </si>
  <si>
    <t xml:space="preserve"> </t>
  </si>
  <si>
    <t>月</t>
  </si>
  <si>
    <t>　</t>
  </si>
  <si>
    <t>科目</t>
  </si>
  <si>
    <t>予定</t>
  </si>
  <si>
    <t>前月現預金繰越</t>
  </si>
  <si>
    <t>収</t>
  </si>
  <si>
    <t>入</t>
  </si>
  <si>
    <t>仕入先名</t>
    <phoneticPr fontId="2"/>
  </si>
  <si>
    <t>科目・銀行名　　</t>
  </si>
  <si>
    <t>現預金残高</t>
  </si>
  <si>
    <t>現</t>
  </si>
  <si>
    <t>金</t>
  </si>
  <si>
    <t xml:space="preserve">（ 現金計  ）   </t>
  </si>
  <si>
    <t>当</t>
  </si>
  <si>
    <t>座</t>
  </si>
  <si>
    <t>預</t>
  </si>
  <si>
    <t>（当座預金計）</t>
  </si>
  <si>
    <t>普</t>
  </si>
  <si>
    <t>通</t>
  </si>
  <si>
    <t>（普通預金計）</t>
  </si>
  <si>
    <t>支出計(b)</t>
    <phoneticPr fontId="2"/>
  </si>
  <si>
    <t>収支(a-b)</t>
    <phoneticPr fontId="2"/>
  </si>
  <si>
    <t>収入計(a)</t>
    <phoneticPr fontId="2"/>
  </si>
  <si>
    <t>借入先返済終了年月</t>
    <rPh sb="3" eb="5">
      <t>ヘンサイ</t>
    </rPh>
    <rPh sb="5" eb="7">
      <t>シュウリョウ</t>
    </rPh>
    <rPh sb="7" eb="8">
      <t>ネン</t>
    </rPh>
    <rPh sb="8" eb="9">
      <t>ツキ</t>
    </rPh>
    <phoneticPr fontId="2"/>
  </si>
  <si>
    <t>計</t>
    <rPh sb="0" eb="1">
      <t>ケイ</t>
    </rPh>
    <phoneticPr fontId="2"/>
  </si>
  <si>
    <t>借入金計</t>
    <rPh sb="0" eb="1">
      <t>カ</t>
    </rPh>
    <rPh sb="1" eb="2">
      <t>イ</t>
    </rPh>
    <rPh sb="2" eb="3">
      <t>キン</t>
    </rPh>
    <rPh sb="3" eb="4">
      <t>ケイ</t>
    </rPh>
    <phoneticPr fontId="2"/>
  </si>
  <si>
    <t>毎月返済額計→</t>
    <rPh sb="0" eb="2">
      <t>マイツキ</t>
    </rPh>
    <rPh sb="2" eb="4">
      <t>ヘンサイ</t>
    </rPh>
    <rPh sb="4" eb="5">
      <t>ガク</t>
    </rPh>
    <rPh sb="5" eb="6">
      <t>ケイ</t>
    </rPh>
    <phoneticPr fontId="2"/>
  </si>
  <si>
    <t>売掛・買掛　一覧表</t>
    <rPh sb="0" eb="1">
      <t>ウ</t>
    </rPh>
    <rPh sb="1" eb="2">
      <t>カ</t>
    </rPh>
    <rPh sb="3" eb="4">
      <t>カ</t>
    </rPh>
    <rPh sb="4" eb="5">
      <t>カ</t>
    </rPh>
    <rPh sb="6" eb="9">
      <t>イチランヒョウ</t>
    </rPh>
    <phoneticPr fontId="2"/>
  </si>
  <si>
    <t>資金繰予定表</t>
    <rPh sb="0" eb="3">
      <t>シキング</t>
    </rPh>
    <rPh sb="3" eb="6">
      <t>ヨテイヒョウ</t>
    </rPh>
    <phoneticPr fontId="2"/>
  </si>
  <si>
    <t>　</t>
    <phoneticPr fontId="2"/>
  </si>
  <si>
    <t>　　　   現 預 金 明 細 表</t>
    <phoneticPr fontId="2"/>
  </si>
  <si>
    <t>借入返済予定表</t>
    <rPh sb="0" eb="1">
      <t>カ</t>
    </rPh>
    <rPh sb="1" eb="2">
      <t>イ</t>
    </rPh>
    <rPh sb="2" eb="4">
      <t>ヘンサイ</t>
    </rPh>
    <rPh sb="4" eb="7">
      <t>ヨテイヒョウ</t>
    </rPh>
    <phoneticPr fontId="2"/>
  </si>
  <si>
    <t>経費支払予定表</t>
    <rPh sb="0" eb="2">
      <t>ケイヒ</t>
    </rPh>
    <rPh sb="2" eb="4">
      <t>シハラ</t>
    </rPh>
    <rPh sb="4" eb="7">
      <t>ヨテイヒョウ</t>
    </rPh>
    <phoneticPr fontId="2"/>
  </si>
  <si>
    <t>そ</t>
    <phoneticPr fontId="2"/>
  </si>
  <si>
    <t>の</t>
    <phoneticPr fontId="2"/>
  </si>
  <si>
    <t>他</t>
    <rPh sb="0" eb="1">
      <t>タ</t>
    </rPh>
    <phoneticPr fontId="2"/>
  </si>
  <si>
    <t>預金</t>
    <rPh sb="0" eb="2">
      <t>ヨキン</t>
    </rPh>
    <phoneticPr fontId="2"/>
  </si>
  <si>
    <t>確認年月日</t>
    <rPh sb="0" eb="2">
      <t>カクニン</t>
    </rPh>
    <rPh sb="2" eb="3">
      <t>ネン</t>
    </rPh>
    <rPh sb="3" eb="5">
      <t>ツキヒ</t>
    </rPh>
    <phoneticPr fontId="2"/>
  </si>
  <si>
    <t>資金繰予定表作成時は現預金から登録でも</t>
    <rPh sb="0" eb="3">
      <t>シキング</t>
    </rPh>
    <rPh sb="3" eb="6">
      <t>ヨテイヒョウ</t>
    </rPh>
    <rPh sb="6" eb="9">
      <t>サクセイジ</t>
    </rPh>
    <rPh sb="10" eb="13">
      <t>ゲンヨキン</t>
    </rPh>
    <rPh sb="15" eb="17">
      <t>トウロク</t>
    </rPh>
    <phoneticPr fontId="2"/>
  </si>
  <si>
    <t>未払いの経費、発生予定のわかるもの全て入力してください</t>
    <rPh sb="0" eb="2">
      <t>ミハラ</t>
    </rPh>
    <rPh sb="4" eb="6">
      <t>ケイヒ</t>
    </rPh>
    <rPh sb="7" eb="9">
      <t>ハッセイ</t>
    </rPh>
    <rPh sb="9" eb="11">
      <t>ヨテイ</t>
    </rPh>
    <rPh sb="17" eb="18">
      <t>スベ</t>
    </rPh>
    <rPh sb="19" eb="21">
      <t>ニュウリョク</t>
    </rPh>
    <phoneticPr fontId="2"/>
  </si>
  <si>
    <t>返済済み計は毎月預金通帳から返済する</t>
    <rPh sb="0" eb="2">
      <t>ヘンサイ</t>
    </rPh>
    <rPh sb="2" eb="3">
      <t>ス</t>
    </rPh>
    <rPh sb="4" eb="5">
      <t>ケイ</t>
    </rPh>
    <rPh sb="6" eb="8">
      <t>マイツキ</t>
    </rPh>
    <rPh sb="8" eb="10">
      <t>ヨキン</t>
    </rPh>
    <rPh sb="10" eb="12">
      <t>ツウチョウ</t>
    </rPh>
    <rPh sb="14" eb="16">
      <t>ヘンサイ</t>
    </rPh>
    <phoneticPr fontId="2"/>
  </si>
  <si>
    <t>度にマイナス加算すると借入残高が表示</t>
    <rPh sb="0" eb="1">
      <t>タビ</t>
    </rPh>
    <rPh sb="6" eb="8">
      <t>カサン</t>
    </rPh>
    <rPh sb="11" eb="12">
      <t>カ</t>
    </rPh>
    <rPh sb="12" eb="13">
      <t>イ</t>
    </rPh>
    <rPh sb="13" eb="15">
      <t>ザンダカ</t>
    </rPh>
    <rPh sb="16" eb="18">
      <t>ヒョウジ</t>
    </rPh>
    <phoneticPr fontId="2"/>
  </si>
  <si>
    <t>されます</t>
    <phoneticPr fontId="2"/>
  </si>
  <si>
    <t>　１ヶ月の増減資金</t>
    <rPh sb="3" eb="4">
      <t>ゲツ</t>
    </rPh>
    <rPh sb="5" eb="7">
      <t>ゾウゲン</t>
    </rPh>
    <rPh sb="7" eb="9">
      <t>シキン</t>
    </rPh>
    <phoneticPr fontId="2"/>
  </si>
  <si>
    <t>資金繰予定表に入れない現金化でききる資産</t>
    <rPh sb="0" eb="3">
      <t>シキング</t>
    </rPh>
    <rPh sb="3" eb="5">
      <t>ヨテイ</t>
    </rPh>
    <rPh sb="5" eb="6">
      <t>ヒョウ</t>
    </rPh>
    <rPh sb="7" eb="8">
      <t>イ</t>
    </rPh>
    <rPh sb="11" eb="13">
      <t>ゲンキン</t>
    </rPh>
    <rPh sb="13" eb="14">
      <t>カ</t>
    </rPh>
    <rPh sb="18" eb="20">
      <t>シサン</t>
    </rPh>
    <phoneticPr fontId="2"/>
  </si>
  <si>
    <t>資産名</t>
    <rPh sb="0" eb="2">
      <t>シサン</t>
    </rPh>
    <rPh sb="2" eb="3">
      <t>メイ</t>
    </rPh>
    <phoneticPr fontId="2"/>
  </si>
  <si>
    <t>金額</t>
    <rPh sb="0" eb="2">
      <t>キンガク</t>
    </rPh>
    <phoneticPr fontId="2"/>
  </si>
  <si>
    <t>評価年月日</t>
    <rPh sb="0" eb="2">
      <t>ヒョウカ</t>
    </rPh>
    <rPh sb="2" eb="3">
      <t>ネン</t>
    </rPh>
    <rPh sb="3" eb="4">
      <t>ツキ</t>
    </rPh>
    <rPh sb="4" eb="5">
      <t>ヒ</t>
    </rPh>
    <phoneticPr fontId="2"/>
  </si>
  <si>
    <t>不動産等資産計</t>
    <rPh sb="0" eb="3">
      <t>フドウサン</t>
    </rPh>
    <rPh sb="3" eb="4">
      <t>トウ</t>
    </rPh>
    <rPh sb="4" eb="6">
      <t>シサン</t>
    </rPh>
    <rPh sb="6" eb="7">
      <t>ケイ</t>
    </rPh>
    <phoneticPr fontId="2"/>
  </si>
  <si>
    <t>銀行定期計</t>
    <rPh sb="0" eb="2">
      <t>ギンコウ</t>
    </rPh>
    <rPh sb="2" eb="4">
      <t>テイキ</t>
    </rPh>
    <rPh sb="4" eb="5">
      <t>ケイ</t>
    </rPh>
    <phoneticPr fontId="2"/>
  </si>
  <si>
    <t>総資産計</t>
    <rPh sb="0" eb="1">
      <t>ソウ</t>
    </rPh>
    <rPh sb="1" eb="3">
      <t>シサン</t>
    </rPh>
    <rPh sb="3" eb="4">
      <t>ケイ</t>
    </rPh>
    <phoneticPr fontId="2"/>
  </si>
  <si>
    <t>ときに、定期預金を取り崩すか、株の売却か土地の売却で</t>
    <rPh sb="4" eb="6">
      <t>テイキ</t>
    </rPh>
    <rPh sb="6" eb="8">
      <t>ヨキン</t>
    </rPh>
    <rPh sb="9" eb="10">
      <t>ト</t>
    </rPh>
    <rPh sb="11" eb="12">
      <t>クズ</t>
    </rPh>
    <rPh sb="15" eb="16">
      <t>カブ</t>
    </rPh>
    <rPh sb="17" eb="19">
      <t>バイキャク</t>
    </rPh>
    <rPh sb="20" eb="22">
      <t>トチ</t>
    </rPh>
    <rPh sb="23" eb="25">
      <t>バイキャク</t>
    </rPh>
    <phoneticPr fontId="2"/>
  </si>
  <si>
    <t>　　　　　</t>
    <phoneticPr fontId="2"/>
  </si>
  <si>
    <t>上記は資金繰表に入れない資産計で、資金繰に困った</t>
    <rPh sb="0" eb="2">
      <t>ジョウキ</t>
    </rPh>
    <rPh sb="3" eb="5">
      <t>シキン</t>
    </rPh>
    <rPh sb="5" eb="6">
      <t>グ</t>
    </rPh>
    <rPh sb="6" eb="7">
      <t>ヒョウ</t>
    </rPh>
    <rPh sb="8" eb="9">
      <t>イ</t>
    </rPh>
    <rPh sb="12" eb="14">
      <t>シサン</t>
    </rPh>
    <rPh sb="14" eb="15">
      <t>ケイ</t>
    </rPh>
    <rPh sb="17" eb="20">
      <t>シキング</t>
    </rPh>
    <rPh sb="20" eb="21">
      <t>カネグリ</t>
    </rPh>
    <rPh sb="21" eb="22">
      <t>コマ</t>
    </rPh>
    <phoneticPr fontId="2"/>
  </si>
  <si>
    <t>資金繰不足時にどこから手当すればいいかの判断基準にする</t>
    <rPh sb="0" eb="3">
      <t>シキング</t>
    </rPh>
    <rPh sb="3" eb="5">
      <t>フソク</t>
    </rPh>
    <rPh sb="5" eb="6">
      <t>ジ</t>
    </rPh>
    <rPh sb="11" eb="13">
      <t>テアテ</t>
    </rPh>
    <rPh sb="20" eb="22">
      <t>ハンダン</t>
    </rPh>
    <rPh sb="22" eb="24">
      <t>キジュン</t>
    </rPh>
    <phoneticPr fontId="2"/>
  </si>
  <si>
    <t>上記は資金繰予定に反映される現預金残高です</t>
    <rPh sb="0" eb="2">
      <t>ジョウキ</t>
    </rPh>
    <rPh sb="3" eb="6">
      <t>シキング</t>
    </rPh>
    <rPh sb="6" eb="8">
      <t>ヨテイ</t>
    </rPh>
    <rPh sb="9" eb="11">
      <t>ハンエイ</t>
    </rPh>
    <rPh sb="14" eb="17">
      <t>ゲンヨキン</t>
    </rPh>
    <rPh sb="17" eb="19">
      <t>ザンダカ</t>
    </rPh>
    <phoneticPr fontId="2"/>
  </si>
  <si>
    <t>現預金入力</t>
    <rPh sb="0" eb="3">
      <t>ゲンヨキン</t>
    </rPh>
    <rPh sb="3" eb="5">
      <t>ニュウリョク</t>
    </rPh>
    <phoneticPr fontId="2"/>
  </si>
  <si>
    <t>作成日</t>
    <rPh sb="0" eb="3">
      <t>サクセイビ</t>
    </rPh>
    <phoneticPr fontId="2"/>
  </si>
  <si>
    <t>月別資金繰予定表は、会計ソフトと違って現金や預金が動く月を想定して入力してください。</t>
    <rPh sb="0" eb="2">
      <t>ツキベツ</t>
    </rPh>
    <rPh sb="2" eb="4">
      <t>シキン</t>
    </rPh>
    <rPh sb="4" eb="5">
      <t>ク</t>
    </rPh>
    <rPh sb="5" eb="8">
      <t>ヨテイヒョウ</t>
    </rPh>
    <rPh sb="10" eb="12">
      <t>カイケイ</t>
    </rPh>
    <rPh sb="16" eb="17">
      <t>チガ</t>
    </rPh>
    <rPh sb="19" eb="21">
      <t>ゲンキン</t>
    </rPh>
    <rPh sb="22" eb="24">
      <t>ヨキン</t>
    </rPh>
    <rPh sb="25" eb="26">
      <t>ウゴ</t>
    </rPh>
    <rPh sb="27" eb="28">
      <t>ツキ</t>
    </rPh>
    <rPh sb="29" eb="31">
      <t>ソウテイ</t>
    </rPh>
    <rPh sb="33" eb="35">
      <t>ニュウリョク</t>
    </rPh>
    <phoneticPr fontId="2"/>
  </si>
  <si>
    <t>金額を登録します。３月入金予定であれば、３月に１０万円入力。仕入れ商品を２月１８日に５万円仕入れても、支払いが４月であれば</t>
    <rPh sb="0" eb="2">
      <t>キンガク</t>
    </rPh>
    <rPh sb="3" eb="5">
      <t>トウロク</t>
    </rPh>
    <rPh sb="10" eb="11">
      <t>ガツ</t>
    </rPh>
    <rPh sb="11" eb="13">
      <t>ニュウキン</t>
    </rPh>
    <rPh sb="13" eb="15">
      <t>ヨテイ</t>
    </rPh>
    <rPh sb="21" eb="22">
      <t>ガツ</t>
    </rPh>
    <rPh sb="25" eb="26">
      <t>マン</t>
    </rPh>
    <rPh sb="26" eb="27">
      <t>エン</t>
    </rPh>
    <rPh sb="27" eb="29">
      <t>ニュウリョク</t>
    </rPh>
    <rPh sb="30" eb="32">
      <t>シイ</t>
    </rPh>
    <rPh sb="33" eb="35">
      <t>ショウヒン</t>
    </rPh>
    <rPh sb="37" eb="38">
      <t>ガツ</t>
    </rPh>
    <rPh sb="40" eb="41">
      <t>ニチ</t>
    </rPh>
    <rPh sb="43" eb="44">
      <t>マン</t>
    </rPh>
    <rPh sb="44" eb="45">
      <t>エン</t>
    </rPh>
    <rPh sb="45" eb="47">
      <t>シイ</t>
    </rPh>
    <rPh sb="51" eb="53">
      <t>シハラ</t>
    </rPh>
    <rPh sb="56" eb="57">
      <t>ガツ</t>
    </rPh>
    <phoneticPr fontId="2"/>
  </si>
  <si>
    <t>４月に５万円と入力します。　全て入金した月、支払いする月を想定して入力してください。</t>
    <rPh sb="1" eb="2">
      <t>ガツ</t>
    </rPh>
    <rPh sb="4" eb="5">
      <t>マン</t>
    </rPh>
    <rPh sb="5" eb="6">
      <t>エン</t>
    </rPh>
    <rPh sb="7" eb="9">
      <t>ニュウリョク</t>
    </rPh>
    <rPh sb="14" eb="15">
      <t>スベ</t>
    </rPh>
    <rPh sb="16" eb="18">
      <t>ニュウキン</t>
    </rPh>
    <rPh sb="20" eb="21">
      <t>ツキ</t>
    </rPh>
    <rPh sb="22" eb="24">
      <t>シハラ</t>
    </rPh>
    <rPh sb="27" eb="28">
      <t>ツキ</t>
    </rPh>
    <rPh sb="29" eb="31">
      <t>ソウテイ</t>
    </rPh>
    <rPh sb="33" eb="35">
      <t>ニュウリョク</t>
    </rPh>
    <phoneticPr fontId="2"/>
  </si>
  <si>
    <t>資金繰予定表は、会計ソフトのように規則性がないので、貴社の業務に合わせてお使いください。</t>
    <rPh sb="0" eb="3">
      <t>シキング</t>
    </rPh>
    <rPh sb="3" eb="6">
      <t>ヨテイヒョウ</t>
    </rPh>
    <rPh sb="8" eb="10">
      <t>カイケイ</t>
    </rPh>
    <rPh sb="17" eb="20">
      <t>キソクセイ</t>
    </rPh>
    <rPh sb="26" eb="28">
      <t>キシャ</t>
    </rPh>
    <rPh sb="29" eb="31">
      <t>ギョウム</t>
    </rPh>
    <rPh sb="32" eb="33">
      <t>ア</t>
    </rPh>
    <rPh sb="37" eb="38">
      <t>ツカ</t>
    </rPh>
    <phoneticPr fontId="2"/>
  </si>
  <si>
    <t>枠は白枠のみ入力してください。　全ての表において色のついた枠は入力できません</t>
    <rPh sb="0" eb="1">
      <t>ワク</t>
    </rPh>
    <rPh sb="2" eb="3">
      <t>シロ</t>
    </rPh>
    <rPh sb="3" eb="4">
      <t>ワク</t>
    </rPh>
    <rPh sb="6" eb="8">
      <t>ニュウリョク</t>
    </rPh>
    <rPh sb="16" eb="17">
      <t>スベ</t>
    </rPh>
    <rPh sb="19" eb="20">
      <t>ヒョウ</t>
    </rPh>
    <rPh sb="24" eb="25">
      <t>イロ</t>
    </rPh>
    <rPh sb="29" eb="30">
      <t>ワク</t>
    </rPh>
    <rPh sb="31" eb="33">
      <t>ニュウリョク</t>
    </rPh>
    <phoneticPr fontId="2"/>
  </si>
  <si>
    <t>最初に登録する項目</t>
    <rPh sb="0" eb="2">
      <t>サイショ</t>
    </rPh>
    <rPh sb="3" eb="5">
      <t>トウロク</t>
    </rPh>
    <rPh sb="7" eb="9">
      <t>コウモク</t>
    </rPh>
    <phoneticPr fontId="2"/>
  </si>
  <si>
    <t xml:space="preserve">  確認年月日は</t>
    <rPh sb="2" eb="4">
      <t>カクニン</t>
    </rPh>
    <rPh sb="4" eb="5">
      <t>ネン</t>
    </rPh>
    <rPh sb="5" eb="7">
      <t>ツキヒ</t>
    </rPh>
    <phoneticPr fontId="2"/>
  </si>
  <si>
    <t>預金通帳で確認した残高を入力します</t>
    <rPh sb="0" eb="2">
      <t>ヨキン</t>
    </rPh>
    <rPh sb="2" eb="4">
      <t>ツウチョウ</t>
    </rPh>
    <rPh sb="5" eb="7">
      <t>カクニン</t>
    </rPh>
    <rPh sb="9" eb="11">
      <t>ザンダカ</t>
    </rPh>
    <rPh sb="12" eb="14">
      <t>ニュウリョク</t>
    </rPh>
    <phoneticPr fontId="2"/>
  </si>
  <si>
    <t>入力前</t>
    <rPh sb="0" eb="2">
      <t>ニュウリョク</t>
    </rPh>
    <rPh sb="2" eb="3">
      <t>マエ</t>
    </rPh>
    <phoneticPr fontId="2"/>
  </si>
  <si>
    <t>入力後</t>
    <rPh sb="0" eb="2">
      <t>ニュウリョク</t>
    </rPh>
    <rPh sb="2" eb="3">
      <t>ゴ</t>
    </rPh>
    <phoneticPr fontId="2"/>
  </si>
  <si>
    <t>入力項目の選択</t>
    <rPh sb="0" eb="2">
      <t>ニュウリョク</t>
    </rPh>
    <rPh sb="2" eb="4">
      <t>コウモク</t>
    </rPh>
    <rPh sb="5" eb="7">
      <t>センタク</t>
    </rPh>
    <phoneticPr fontId="2"/>
  </si>
  <si>
    <t>資金繰予定表に反映する現預金</t>
    <rPh sb="0" eb="3">
      <t>シキング</t>
    </rPh>
    <rPh sb="3" eb="6">
      <t>ヨテイヒョウ</t>
    </rPh>
    <rPh sb="7" eb="9">
      <t>ハンエイ</t>
    </rPh>
    <rPh sb="11" eb="14">
      <t>ゲンヨキン</t>
    </rPh>
    <phoneticPr fontId="2"/>
  </si>
  <si>
    <t>上記は任意入力です。</t>
    <rPh sb="0" eb="2">
      <t>ジョウキ</t>
    </rPh>
    <rPh sb="3" eb="5">
      <t>ニンイ</t>
    </rPh>
    <rPh sb="5" eb="7">
      <t>ニュウリョク</t>
    </rPh>
    <phoneticPr fontId="2"/>
  </si>
  <si>
    <t>２月から資金繰予定表を作成する場合上記のように</t>
    <rPh sb="1" eb="2">
      <t>ガツ</t>
    </rPh>
    <rPh sb="4" eb="7">
      <t>シキング</t>
    </rPh>
    <rPh sb="7" eb="10">
      <t>ヨテイヒョウ</t>
    </rPh>
    <rPh sb="11" eb="13">
      <t>サクセイ</t>
    </rPh>
    <rPh sb="15" eb="17">
      <t>バアイ</t>
    </rPh>
    <rPh sb="17" eb="19">
      <t>ジョウキ</t>
    </rPh>
    <phoneticPr fontId="2"/>
  </si>
  <si>
    <t>　</t>
    <phoneticPr fontId="2"/>
  </si>
  <si>
    <t>この部分で必要に応じて設定してください</t>
    <rPh sb="2" eb="4">
      <t>ブブン</t>
    </rPh>
    <rPh sb="5" eb="7">
      <t>ヒツヨウ</t>
    </rPh>
    <rPh sb="8" eb="9">
      <t>オウ</t>
    </rPh>
    <rPh sb="11" eb="13">
      <t>セッテイ</t>
    </rPh>
    <phoneticPr fontId="2"/>
  </si>
  <si>
    <t>１２番からが今後の入力方法になります。</t>
    <rPh sb="2" eb="3">
      <t>バン</t>
    </rPh>
    <rPh sb="6" eb="8">
      <t>コンゴ</t>
    </rPh>
    <rPh sb="9" eb="11">
      <t>ニュウリョク</t>
    </rPh>
    <rPh sb="11" eb="13">
      <t>ホウホウ</t>
    </rPh>
    <phoneticPr fontId="2"/>
  </si>
  <si>
    <t>支払があった場合の消し込み</t>
    <rPh sb="0" eb="2">
      <t>シハラ</t>
    </rPh>
    <rPh sb="6" eb="8">
      <t>バアイ</t>
    </rPh>
    <rPh sb="9" eb="10">
      <t>ケ</t>
    </rPh>
    <rPh sb="11" eb="12">
      <t>コ</t>
    </rPh>
    <phoneticPr fontId="2"/>
  </si>
  <si>
    <t>２月が終わって、予算が残っていても２月の支払い分は　全て　０　円に　する。</t>
    <rPh sb="1" eb="2">
      <t>ガツ</t>
    </rPh>
    <rPh sb="3" eb="4">
      <t>オ</t>
    </rPh>
    <rPh sb="8" eb="10">
      <t>ヨサン</t>
    </rPh>
    <rPh sb="11" eb="12">
      <t>ノコ</t>
    </rPh>
    <rPh sb="18" eb="19">
      <t>ガツ</t>
    </rPh>
    <rPh sb="20" eb="22">
      <t>シハラ</t>
    </rPh>
    <rPh sb="23" eb="24">
      <t>ブン</t>
    </rPh>
    <rPh sb="26" eb="27">
      <t>スベ</t>
    </rPh>
    <rPh sb="31" eb="32">
      <t>エン</t>
    </rPh>
    <phoneticPr fontId="2"/>
  </si>
  <si>
    <t>預金通帳から返済引き落としがあった場合の消し込み</t>
    <rPh sb="0" eb="2">
      <t>ヨキン</t>
    </rPh>
    <rPh sb="2" eb="4">
      <t>ツウチョウ</t>
    </rPh>
    <rPh sb="6" eb="8">
      <t>ヘンサイ</t>
    </rPh>
    <rPh sb="8" eb="9">
      <t>ヒ</t>
    </rPh>
    <rPh sb="10" eb="11">
      <t>オ</t>
    </rPh>
    <rPh sb="17" eb="19">
      <t>バアイ</t>
    </rPh>
    <rPh sb="20" eb="21">
      <t>ケ</t>
    </rPh>
    <rPh sb="22" eb="23">
      <t>コ</t>
    </rPh>
    <phoneticPr fontId="2"/>
  </si>
  <si>
    <t>数年先の状況を予測するためにお使いください。</t>
    <rPh sb="0" eb="2">
      <t>スウネン</t>
    </rPh>
    <rPh sb="2" eb="3">
      <t>サキ</t>
    </rPh>
    <rPh sb="4" eb="6">
      <t>ジョウキョウ</t>
    </rPh>
    <rPh sb="7" eb="9">
      <t>ヨソク</t>
    </rPh>
    <rPh sb="15" eb="16">
      <t>ツカ</t>
    </rPh>
    <phoneticPr fontId="2"/>
  </si>
  <si>
    <t>資金繰シミュレーションは、中長期に事業展開するときにシミュレーションをしながら、資金計画を立てるときに使ってください</t>
    <rPh sb="0" eb="3">
      <t>シキング</t>
    </rPh>
    <rPh sb="13" eb="16">
      <t>チュウチョウキ</t>
    </rPh>
    <rPh sb="17" eb="19">
      <t>ジギョウ</t>
    </rPh>
    <rPh sb="19" eb="21">
      <t>テンカイ</t>
    </rPh>
    <rPh sb="40" eb="42">
      <t>シキン</t>
    </rPh>
    <rPh sb="42" eb="44">
      <t>ケイカク</t>
    </rPh>
    <rPh sb="45" eb="46">
      <t>タ</t>
    </rPh>
    <rPh sb="51" eb="52">
      <t>ツカ</t>
    </rPh>
    <phoneticPr fontId="2"/>
  </si>
  <si>
    <t>　　　ここをクリックして</t>
    <phoneticPr fontId="2"/>
  </si>
  <si>
    <t>導入時の設定</t>
    <rPh sb="0" eb="3">
      <t>ドウニュウジ</t>
    </rPh>
    <rPh sb="4" eb="6">
      <t>セッテイ</t>
    </rPh>
    <phoneticPr fontId="2"/>
  </si>
  <si>
    <t>ここでは現預金から入力で進めます。</t>
    <rPh sb="4" eb="7">
      <t>ゲンヨキン</t>
    </rPh>
    <rPh sb="9" eb="11">
      <t>ニュウリョク</t>
    </rPh>
    <rPh sb="12" eb="13">
      <t>スス</t>
    </rPh>
    <phoneticPr fontId="2"/>
  </si>
  <si>
    <t>経費支払計 ☆</t>
    <rPh sb="2" eb="4">
      <t>シハラ</t>
    </rPh>
    <phoneticPr fontId="2"/>
  </si>
  <si>
    <t>買掛金支払計  ☆</t>
    <rPh sb="0" eb="1">
      <t>カ</t>
    </rPh>
    <rPh sb="1" eb="2">
      <t>カ</t>
    </rPh>
    <rPh sb="2" eb="3">
      <t>キン</t>
    </rPh>
    <rPh sb="3" eb="5">
      <t>シハラ</t>
    </rPh>
    <rPh sb="5" eb="6">
      <t>ケイ</t>
    </rPh>
    <phoneticPr fontId="2"/>
  </si>
  <si>
    <t>売掛金回収計  ☆</t>
    <rPh sb="5" eb="6">
      <t>ケイ</t>
    </rPh>
    <phoneticPr fontId="2"/>
  </si>
  <si>
    <t>経費は固定費なので必要予算としてより長期的に入力される事をお薦めいたします。</t>
    <rPh sb="0" eb="2">
      <t>ケイヒ</t>
    </rPh>
    <rPh sb="3" eb="6">
      <t>コテイヒ</t>
    </rPh>
    <rPh sb="9" eb="11">
      <t>ヒツヨウ</t>
    </rPh>
    <rPh sb="11" eb="13">
      <t>ヨサン</t>
    </rPh>
    <rPh sb="18" eb="21">
      <t>チョウキテキ</t>
    </rPh>
    <rPh sb="22" eb="24">
      <t>ニュウリョク</t>
    </rPh>
    <rPh sb="27" eb="28">
      <t>コト</t>
    </rPh>
    <rPh sb="30" eb="31">
      <t>スス</t>
    </rPh>
    <phoneticPr fontId="2"/>
  </si>
  <si>
    <t>　資金繰予定表</t>
    <rPh sb="1" eb="3">
      <t>シキン</t>
    </rPh>
    <rPh sb="3" eb="4">
      <t>グ</t>
    </rPh>
    <rPh sb="4" eb="7">
      <t>ヨテイヒョウ</t>
    </rPh>
    <phoneticPr fontId="2"/>
  </si>
  <si>
    <t>借入返済予定表</t>
    <rPh sb="0" eb="2">
      <t>カリイレ</t>
    </rPh>
    <rPh sb="2" eb="4">
      <t>ヘンサイ</t>
    </rPh>
    <rPh sb="4" eb="7">
      <t>ヨテイヒョウ</t>
    </rPh>
    <phoneticPr fontId="2"/>
  </si>
  <si>
    <t>経費支払予定表</t>
    <rPh sb="0" eb="2">
      <t>ケイヒ</t>
    </rPh>
    <rPh sb="2" eb="4">
      <t>シハラ</t>
    </rPh>
    <rPh sb="4" eb="6">
      <t>ヨテイ</t>
    </rPh>
    <rPh sb="6" eb="7">
      <t>ヒョウ</t>
    </rPh>
    <phoneticPr fontId="2"/>
  </si>
  <si>
    <t>買掛金支払予定表</t>
    <rPh sb="0" eb="1">
      <t>カ</t>
    </rPh>
    <rPh sb="1" eb="2">
      <t>カ</t>
    </rPh>
    <rPh sb="2" eb="3">
      <t>キン</t>
    </rPh>
    <rPh sb="3" eb="5">
      <t>シハラ</t>
    </rPh>
    <rPh sb="5" eb="8">
      <t>ヨテイヒョウ</t>
    </rPh>
    <phoneticPr fontId="2"/>
  </si>
  <si>
    <t>売掛金入金予定表</t>
    <rPh sb="0" eb="1">
      <t>ウ</t>
    </rPh>
    <rPh sb="1" eb="2">
      <t>カ</t>
    </rPh>
    <rPh sb="2" eb="3">
      <t>キン</t>
    </rPh>
    <rPh sb="3" eb="5">
      <t>ニュウキン</t>
    </rPh>
    <rPh sb="5" eb="8">
      <t>ヨテイヒョウ</t>
    </rPh>
    <phoneticPr fontId="2"/>
  </si>
  <si>
    <t>現預金残高登録</t>
    <rPh sb="0" eb="3">
      <t>ゲンヨキン</t>
    </rPh>
    <rPh sb="3" eb="5">
      <t>ザンダカ</t>
    </rPh>
    <rPh sb="5" eb="7">
      <t>トウロク</t>
    </rPh>
    <phoneticPr fontId="2"/>
  </si>
  <si>
    <t>　　明細</t>
    <rPh sb="2" eb="4">
      <t>メイサイ</t>
    </rPh>
    <phoneticPr fontId="2"/>
  </si>
  <si>
    <t>合計転記</t>
    <rPh sb="0" eb="2">
      <t>ゴウケイ</t>
    </rPh>
    <rPh sb="2" eb="4">
      <t>テンキ</t>
    </rPh>
    <phoneticPr fontId="2"/>
  </si>
  <si>
    <t>資金繰予定表の概要</t>
    <rPh sb="0" eb="3">
      <t>シキング</t>
    </rPh>
    <rPh sb="3" eb="6">
      <t>ヨテイヒョウ</t>
    </rPh>
    <rPh sb="7" eb="9">
      <t>ガイヨウ</t>
    </rPh>
    <phoneticPr fontId="2"/>
  </si>
  <si>
    <t>資金繰予定表は下記のように、売掛・買掛・経費・借入返済等のお金の出入りと手持ち</t>
    <rPh sb="0" eb="3">
      <t>シキング</t>
    </rPh>
    <rPh sb="3" eb="6">
      <t>ヨテイヒョウ</t>
    </rPh>
    <rPh sb="7" eb="9">
      <t>カキ</t>
    </rPh>
    <rPh sb="14" eb="15">
      <t>ウ</t>
    </rPh>
    <rPh sb="15" eb="16">
      <t>カ</t>
    </rPh>
    <rPh sb="17" eb="18">
      <t>カ</t>
    </rPh>
    <rPh sb="18" eb="19">
      <t>カ</t>
    </rPh>
    <rPh sb="20" eb="22">
      <t>ケイヒ</t>
    </rPh>
    <rPh sb="23" eb="25">
      <t>カリイレ</t>
    </rPh>
    <rPh sb="25" eb="27">
      <t>ヘンサイ</t>
    </rPh>
    <rPh sb="27" eb="28">
      <t>トウ</t>
    </rPh>
    <rPh sb="30" eb="31">
      <t>カネ</t>
    </rPh>
    <rPh sb="32" eb="34">
      <t>デイ</t>
    </rPh>
    <rPh sb="36" eb="38">
      <t>テモ</t>
    </rPh>
    <phoneticPr fontId="2"/>
  </si>
  <si>
    <t>資金繰予定表を元に</t>
    <rPh sb="0" eb="3">
      <t>シキング</t>
    </rPh>
    <rPh sb="3" eb="6">
      <t>ヨテイヒョウ</t>
    </rPh>
    <rPh sb="7" eb="8">
      <t>モト</t>
    </rPh>
    <phoneticPr fontId="2"/>
  </si>
  <si>
    <t>長期の資金繰</t>
    <rPh sb="0" eb="2">
      <t>チョウキ</t>
    </rPh>
    <rPh sb="3" eb="6">
      <t>シキング</t>
    </rPh>
    <phoneticPr fontId="2"/>
  </si>
  <si>
    <t>シミュレーションが</t>
    <phoneticPr fontId="2"/>
  </si>
  <si>
    <t>できます。</t>
    <phoneticPr fontId="2"/>
  </si>
  <si>
    <t>新規事業、営業所新設時のシミュレーション等に便利です</t>
    <rPh sb="0" eb="2">
      <t>シンキ</t>
    </rPh>
    <rPh sb="2" eb="4">
      <t>ジギョウ</t>
    </rPh>
    <rPh sb="5" eb="8">
      <t>エイギョウショ</t>
    </rPh>
    <rPh sb="8" eb="10">
      <t>シンセツ</t>
    </rPh>
    <rPh sb="10" eb="11">
      <t>ジ</t>
    </rPh>
    <rPh sb="20" eb="21">
      <t>トウ</t>
    </rPh>
    <rPh sb="22" eb="24">
      <t>ベンリ</t>
    </rPh>
    <phoneticPr fontId="2"/>
  </si>
  <si>
    <t>導入時</t>
    <rPh sb="0" eb="3">
      <t>ドウニュウジ</t>
    </rPh>
    <phoneticPr fontId="2"/>
  </si>
  <si>
    <t>例えば　２月１５日に１０万円売り上げが発生した場合、会計では日付は２月１５日ですが、資金繰予定表では、この売り上げが入金する月に</t>
    <rPh sb="0" eb="1">
      <t>タト</t>
    </rPh>
    <rPh sb="5" eb="6">
      <t>ガツ</t>
    </rPh>
    <rPh sb="8" eb="9">
      <t>ニチ</t>
    </rPh>
    <rPh sb="12" eb="13">
      <t>マン</t>
    </rPh>
    <rPh sb="13" eb="14">
      <t>エン</t>
    </rPh>
    <rPh sb="14" eb="15">
      <t>ウ</t>
    </rPh>
    <rPh sb="16" eb="17">
      <t>ア</t>
    </rPh>
    <rPh sb="19" eb="21">
      <t>ハッセイ</t>
    </rPh>
    <rPh sb="23" eb="25">
      <t>バアイ</t>
    </rPh>
    <rPh sb="26" eb="28">
      <t>カイケイ</t>
    </rPh>
    <rPh sb="30" eb="32">
      <t>ヒヅケ</t>
    </rPh>
    <rPh sb="34" eb="35">
      <t>ガツ</t>
    </rPh>
    <rPh sb="37" eb="38">
      <t>ニチ</t>
    </rPh>
    <rPh sb="42" eb="45">
      <t>シキング</t>
    </rPh>
    <rPh sb="45" eb="48">
      <t>ヨテイヒョウ</t>
    </rPh>
    <rPh sb="53" eb="54">
      <t>ウ</t>
    </rPh>
    <rPh sb="55" eb="56">
      <t>ア</t>
    </rPh>
    <rPh sb="58" eb="60">
      <t>ニュウキン</t>
    </rPh>
    <rPh sb="62" eb="63">
      <t>ツキ</t>
    </rPh>
    <phoneticPr fontId="2"/>
  </si>
  <si>
    <t>精度の高い資金繰予定表が作成できます。</t>
    <rPh sb="0" eb="2">
      <t>セイド</t>
    </rPh>
    <rPh sb="3" eb="4">
      <t>タカ</t>
    </rPh>
    <rPh sb="5" eb="8">
      <t>シキング</t>
    </rPh>
    <rPh sb="8" eb="11">
      <t>ヨテイヒョウ</t>
    </rPh>
    <rPh sb="12" eb="14">
      <t>サクセイ</t>
    </rPh>
    <phoneticPr fontId="2"/>
  </si>
  <si>
    <t>資金繰シミュレーション</t>
    <rPh sb="0" eb="3">
      <t>シキング</t>
    </rPh>
    <phoneticPr fontId="2"/>
  </si>
  <si>
    <t>Ａ銀行より借り入れ</t>
    <rPh sb="0" eb="2">
      <t>ギンコウ</t>
    </rPh>
    <rPh sb="4" eb="5">
      <t>カ</t>
    </rPh>
    <rPh sb="6" eb="7">
      <t>イ</t>
    </rPh>
    <phoneticPr fontId="2"/>
  </si>
  <si>
    <t>想定売上</t>
    <rPh sb="0" eb="2">
      <t>ソウテイ</t>
    </rPh>
    <rPh sb="2" eb="3">
      <t>ウ</t>
    </rPh>
    <rPh sb="3" eb="4">
      <t>ア</t>
    </rPh>
    <phoneticPr fontId="2"/>
  </si>
  <si>
    <t>資金繰予定表の操作説明</t>
    <rPh sb="0" eb="2">
      <t>シキン</t>
    </rPh>
    <rPh sb="2" eb="3">
      <t>グ</t>
    </rPh>
    <rPh sb="3" eb="6">
      <t>ヨテイヒョウ</t>
    </rPh>
    <rPh sb="7" eb="9">
      <t>ソウサ</t>
    </rPh>
    <rPh sb="9" eb="11">
      <t>セツメイ</t>
    </rPh>
    <phoneticPr fontId="2"/>
  </si>
  <si>
    <t>資金繰予定表の確認</t>
  </si>
  <si>
    <t>借入分の消し込み、追加入力</t>
  </si>
  <si>
    <t>受注や発注が発生したら、入金予定月や支払予定月に入力してください。その方がより長期的な資金繰予定表が作成できます。</t>
    <rPh sb="0" eb="2">
      <t>ジュチュウ</t>
    </rPh>
    <rPh sb="3" eb="5">
      <t>ハッチュウ</t>
    </rPh>
    <rPh sb="6" eb="8">
      <t>ハッセイ</t>
    </rPh>
    <rPh sb="12" eb="14">
      <t>ニュウキン</t>
    </rPh>
    <rPh sb="14" eb="16">
      <t>ヨテイ</t>
    </rPh>
    <rPh sb="16" eb="17">
      <t>ツキ</t>
    </rPh>
    <rPh sb="18" eb="20">
      <t>シハラ</t>
    </rPh>
    <rPh sb="20" eb="22">
      <t>ヨテイ</t>
    </rPh>
    <rPh sb="22" eb="23">
      <t>ツキ</t>
    </rPh>
    <rPh sb="24" eb="26">
      <t>ニュウリョク</t>
    </rPh>
    <rPh sb="35" eb="36">
      <t>ホウ</t>
    </rPh>
    <rPh sb="39" eb="42">
      <t>チョウキテキ</t>
    </rPh>
    <rPh sb="43" eb="46">
      <t>シキング</t>
    </rPh>
    <rPh sb="46" eb="49">
      <t>ヨテイヒョウ</t>
    </rPh>
    <rPh sb="50" eb="52">
      <t>サクセイ</t>
    </rPh>
    <phoneticPr fontId="2"/>
  </si>
  <si>
    <t>現金売上だけの企業の場合は、売上入金の欄には入力せずに、手元金や預金残高を修正するだけで資金繰予定が作成できます。</t>
    <rPh sb="0" eb="2">
      <t>ゲンキン</t>
    </rPh>
    <rPh sb="2" eb="3">
      <t>ウ</t>
    </rPh>
    <rPh sb="3" eb="4">
      <t>ア</t>
    </rPh>
    <rPh sb="7" eb="9">
      <t>キギョウ</t>
    </rPh>
    <rPh sb="10" eb="12">
      <t>バアイ</t>
    </rPh>
    <rPh sb="14" eb="16">
      <t>ウリアゲ</t>
    </rPh>
    <rPh sb="16" eb="18">
      <t>ニュウキン</t>
    </rPh>
    <rPh sb="19" eb="20">
      <t>ラン</t>
    </rPh>
    <rPh sb="22" eb="24">
      <t>ニュウリョク</t>
    </rPh>
    <rPh sb="28" eb="30">
      <t>テモト</t>
    </rPh>
    <rPh sb="29" eb="30">
      <t>ニュウシュ</t>
    </rPh>
    <rPh sb="30" eb="31">
      <t>キン</t>
    </rPh>
    <rPh sb="32" eb="34">
      <t>ヨキン</t>
    </rPh>
    <rPh sb="34" eb="36">
      <t>ザンダカ</t>
    </rPh>
    <rPh sb="37" eb="39">
      <t>シュウセイ</t>
    </rPh>
    <rPh sb="44" eb="46">
      <t>シキン</t>
    </rPh>
    <rPh sb="46" eb="47">
      <t>グ</t>
    </rPh>
    <rPh sb="47" eb="49">
      <t>ヨテイ</t>
    </rPh>
    <rPh sb="50" eb="52">
      <t>サクセイ</t>
    </rPh>
    <phoneticPr fontId="2"/>
  </si>
  <si>
    <r>
      <t>会計ソフトは決算の為のソフトに対して、この資金繰予定表は</t>
    </r>
    <r>
      <rPr>
        <sz val="14"/>
        <color rgb="FFFF0000"/>
        <rFont val="ＭＳ Ｐゴシック"/>
        <family val="3"/>
        <charset val="128"/>
      </rPr>
      <t>先読み経理</t>
    </r>
    <r>
      <rPr>
        <sz val="14"/>
        <rFont val="ＭＳ Ｐゴシック"/>
        <family val="3"/>
        <charset val="128"/>
      </rPr>
      <t>としてお使いください</t>
    </r>
    <rPh sb="0" eb="2">
      <t>カイケイ</t>
    </rPh>
    <rPh sb="6" eb="8">
      <t>ケッサン</t>
    </rPh>
    <rPh sb="9" eb="10">
      <t>タメ</t>
    </rPh>
    <rPh sb="15" eb="16">
      <t>タイ</t>
    </rPh>
    <rPh sb="21" eb="24">
      <t>シキング</t>
    </rPh>
    <rPh sb="24" eb="27">
      <t>ヨテイヒョウ</t>
    </rPh>
    <rPh sb="28" eb="30">
      <t>サキヨ</t>
    </rPh>
    <rPh sb="31" eb="33">
      <t>ケイリ</t>
    </rPh>
    <rPh sb="37" eb="38">
      <t>ツカ</t>
    </rPh>
    <phoneticPr fontId="2"/>
  </si>
  <si>
    <t>　入金があれば消込</t>
    <rPh sb="1" eb="3">
      <t>ニュウキン</t>
    </rPh>
    <rPh sb="7" eb="9">
      <t>ケシコミ</t>
    </rPh>
    <phoneticPr fontId="2"/>
  </si>
  <si>
    <t>　預金通帳等から確認消込</t>
    <rPh sb="1" eb="3">
      <t>ヨキン</t>
    </rPh>
    <rPh sb="3" eb="5">
      <t>ツウチョウ</t>
    </rPh>
    <rPh sb="5" eb="6">
      <t>トウ</t>
    </rPh>
    <rPh sb="8" eb="10">
      <t>カクニン</t>
    </rPh>
    <rPh sb="10" eb="12">
      <t>ケシコミ</t>
    </rPh>
    <phoneticPr fontId="2"/>
  </si>
  <si>
    <t>　現金入金分も消込</t>
    <rPh sb="1" eb="3">
      <t>ゲンキン</t>
    </rPh>
    <rPh sb="3" eb="5">
      <t>ニュウキン</t>
    </rPh>
    <rPh sb="5" eb="6">
      <t>ブン</t>
    </rPh>
    <rPh sb="7" eb="9">
      <t>ケシコミ</t>
    </rPh>
    <phoneticPr fontId="2"/>
  </si>
  <si>
    <t>　支払いがあれば消込</t>
    <rPh sb="1" eb="3">
      <t>シハラ</t>
    </rPh>
    <rPh sb="8" eb="10">
      <t>ケシコミ</t>
    </rPh>
    <phoneticPr fontId="2"/>
  </si>
  <si>
    <t>　返済が済めば消込</t>
    <rPh sb="1" eb="3">
      <t>ヘンサイ</t>
    </rPh>
    <rPh sb="4" eb="5">
      <t>ス</t>
    </rPh>
    <rPh sb="7" eb="9">
      <t>ケシコミ</t>
    </rPh>
    <phoneticPr fontId="2"/>
  </si>
  <si>
    <t>　　現預金の残高を入力</t>
    <rPh sb="2" eb="5">
      <t>ゲンヨキン</t>
    </rPh>
    <rPh sb="6" eb="8">
      <t>ザンダカ</t>
    </rPh>
    <rPh sb="9" eb="11">
      <t>ニュウリョク</t>
    </rPh>
    <phoneticPr fontId="2"/>
  </si>
  <si>
    <t>資金繰予定表完成</t>
    <rPh sb="0" eb="2">
      <t>シキン</t>
    </rPh>
    <rPh sb="2" eb="3">
      <t>グ</t>
    </rPh>
    <rPh sb="3" eb="6">
      <t>ヨテイヒョウ</t>
    </rPh>
    <rPh sb="6" eb="8">
      <t>カンセイ</t>
    </rPh>
    <phoneticPr fontId="2"/>
  </si>
  <si>
    <t>　　資金繰表完成</t>
    <rPh sb="2" eb="4">
      <t>シキン</t>
    </rPh>
    <rPh sb="4" eb="5">
      <t>グ</t>
    </rPh>
    <rPh sb="5" eb="6">
      <t>ヒョウ</t>
    </rPh>
    <rPh sb="6" eb="8">
      <t>カンセイ</t>
    </rPh>
    <phoneticPr fontId="2"/>
  </si>
  <si>
    <t>資金繰シュミレーション</t>
    <rPh sb="0" eb="2">
      <t>シキン</t>
    </rPh>
    <rPh sb="2" eb="3">
      <t>グ</t>
    </rPh>
    <phoneticPr fontId="2"/>
  </si>
  <si>
    <t>データ入力</t>
    <rPh sb="3" eb="5">
      <t>ニュウリョク</t>
    </rPh>
    <phoneticPr fontId="2"/>
  </si>
  <si>
    <t>資金繰</t>
    <rPh sb="0" eb="2">
      <t>シキン</t>
    </rPh>
    <rPh sb="2" eb="3">
      <t>グ</t>
    </rPh>
    <phoneticPr fontId="2"/>
  </si>
  <si>
    <t>シュミレーション完成</t>
    <rPh sb="8" eb="10">
      <t>カンセイ</t>
    </rPh>
    <phoneticPr fontId="2"/>
  </si>
  <si>
    <t>現預金を集計して作成しますが、常に新規に入出金は発生しますので、消込みや発生を登録することで</t>
    <rPh sb="0" eb="3">
      <t>ゲンヨキン</t>
    </rPh>
    <rPh sb="4" eb="6">
      <t>シュウケイ</t>
    </rPh>
    <rPh sb="8" eb="10">
      <t>サクセイ</t>
    </rPh>
    <rPh sb="15" eb="16">
      <t>ツネ</t>
    </rPh>
    <rPh sb="17" eb="19">
      <t>シンキ</t>
    </rPh>
    <rPh sb="20" eb="23">
      <t>ニュウシュッキン</t>
    </rPh>
    <rPh sb="24" eb="26">
      <t>ハッセイ</t>
    </rPh>
    <rPh sb="32" eb="33">
      <t>ケ</t>
    </rPh>
    <rPh sb="33" eb="34">
      <t>コ</t>
    </rPh>
    <rPh sb="36" eb="38">
      <t>ハッセイ</t>
    </rPh>
    <rPh sb="39" eb="41">
      <t>トウロク</t>
    </rPh>
    <phoneticPr fontId="2"/>
  </si>
  <si>
    <t>　月末にまとめて入力しても、１週間単位で入力しても入力後は</t>
    <rPh sb="1" eb="3">
      <t>ゲツマツ</t>
    </rPh>
    <rPh sb="8" eb="10">
      <t>ニュウリョク</t>
    </rPh>
    <rPh sb="15" eb="17">
      <t>シュウカン</t>
    </rPh>
    <rPh sb="17" eb="19">
      <t>タンイ</t>
    </rPh>
    <rPh sb="20" eb="22">
      <t>ニュウリョク</t>
    </rPh>
    <rPh sb="25" eb="27">
      <t>ニュウリョク</t>
    </rPh>
    <rPh sb="27" eb="28">
      <t>ゴ</t>
    </rPh>
    <phoneticPr fontId="2"/>
  </si>
  <si>
    <t>　必ず現預金の残高を修正してください。</t>
    <rPh sb="1" eb="2">
      <t>カナラ</t>
    </rPh>
    <rPh sb="3" eb="6">
      <t>ゲンヨキン</t>
    </rPh>
    <rPh sb="7" eb="9">
      <t>ザンダカ</t>
    </rPh>
    <rPh sb="10" eb="12">
      <t>シュウセイ</t>
    </rPh>
    <phoneticPr fontId="2"/>
  </si>
  <si>
    <t>予算管理としてこの資金繰シミュレーションを使う事もできます。</t>
    <rPh sb="0" eb="2">
      <t>ヨサン</t>
    </rPh>
    <rPh sb="2" eb="4">
      <t>カンリ</t>
    </rPh>
    <rPh sb="9" eb="12">
      <t>シキング</t>
    </rPh>
    <rPh sb="21" eb="22">
      <t>ツカ</t>
    </rPh>
    <rPh sb="23" eb="24">
      <t>コト</t>
    </rPh>
    <phoneticPr fontId="2"/>
  </si>
  <si>
    <t>１．資金繰予定表の下記のワークシートの中のメニューを開きます。</t>
    <rPh sb="2" eb="5">
      <t>シキング</t>
    </rPh>
    <rPh sb="5" eb="8">
      <t>ヨテイヒョウ</t>
    </rPh>
    <rPh sb="9" eb="11">
      <t>カキ</t>
    </rPh>
    <rPh sb="19" eb="20">
      <t>ナカ</t>
    </rPh>
    <rPh sb="26" eb="27">
      <t>ヒラ</t>
    </rPh>
    <phoneticPr fontId="2"/>
  </si>
  <si>
    <t>資金繰予定表の開始月設定を指示</t>
    <rPh sb="0" eb="3">
      <t>シキング</t>
    </rPh>
    <rPh sb="3" eb="6">
      <t>ヨテイヒョウ</t>
    </rPh>
    <rPh sb="7" eb="9">
      <t>カイシ</t>
    </rPh>
    <rPh sb="9" eb="10">
      <t>ツキ</t>
    </rPh>
    <rPh sb="10" eb="12">
      <t>セッテイ</t>
    </rPh>
    <rPh sb="13" eb="15">
      <t>シジ</t>
    </rPh>
    <phoneticPr fontId="2"/>
  </si>
  <si>
    <t>(10番の資金繰予定表の開始月設定）</t>
    <rPh sb="3" eb="4">
      <t>バン</t>
    </rPh>
    <rPh sb="5" eb="8">
      <t>シキング</t>
    </rPh>
    <rPh sb="8" eb="11">
      <t>ヨテイヒョウ</t>
    </rPh>
    <rPh sb="12" eb="14">
      <t>カイシ</t>
    </rPh>
    <rPh sb="14" eb="15">
      <t>ツキ</t>
    </rPh>
    <rPh sb="15" eb="17">
      <t>セッテイ</t>
    </rPh>
    <phoneticPr fontId="2"/>
  </si>
  <si>
    <t>ここに資金繰予定表の開始月を　２０１７／０1　このように入力します。</t>
    <rPh sb="3" eb="6">
      <t>シキング</t>
    </rPh>
    <rPh sb="6" eb="9">
      <t>ヨテイヒョウ</t>
    </rPh>
    <rPh sb="10" eb="12">
      <t>カイシ</t>
    </rPh>
    <rPh sb="12" eb="13">
      <t>ツキ</t>
    </rPh>
    <rPh sb="28" eb="30">
      <t>ニュウリョク</t>
    </rPh>
    <phoneticPr fontId="2"/>
  </si>
  <si>
    <t>説明書の目次</t>
    <rPh sb="0" eb="3">
      <t>セツメイショ</t>
    </rPh>
    <rPh sb="4" eb="6">
      <t>モクジ</t>
    </rPh>
    <phoneticPr fontId="2"/>
  </si>
  <si>
    <t>下記の番号をクリックで項目説明に飛びます</t>
    <rPh sb="0" eb="2">
      <t>カキ</t>
    </rPh>
    <rPh sb="3" eb="5">
      <t>バンゴウ</t>
    </rPh>
    <rPh sb="11" eb="13">
      <t>コウモク</t>
    </rPh>
    <rPh sb="13" eb="15">
      <t>セツメイ</t>
    </rPh>
    <rPh sb="16" eb="17">
      <t>ト</t>
    </rPh>
    <phoneticPr fontId="2"/>
  </si>
  <si>
    <t>　（　）内は資金繰メニューの番号</t>
    <rPh sb="4" eb="5">
      <t>ナイ</t>
    </rPh>
    <rPh sb="6" eb="9">
      <t>シキング</t>
    </rPh>
    <rPh sb="14" eb="16">
      <t>バンゴウ</t>
    </rPh>
    <phoneticPr fontId="2"/>
  </si>
  <si>
    <t>導入時設定</t>
    <rPh sb="0" eb="3">
      <t>ドウニュウジ</t>
    </rPh>
    <rPh sb="3" eb="5">
      <t>セッテイ</t>
    </rPh>
    <phoneticPr fontId="2"/>
  </si>
  <si>
    <t>現預金入力　導入時</t>
    <rPh sb="6" eb="8">
      <t>ドウニュウ</t>
    </rPh>
    <rPh sb="8" eb="9">
      <t>ジ</t>
    </rPh>
    <phoneticPr fontId="2"/>
  </si>
  <si>
    <t>（６番の現預金）</t>
    <rPh sb="2" eb="3">
      <t>バン</t>
    </rPh>
    <rPh sb="4" eb="7">
      <t>ゲンヨキン</t>
    </rPh>
    <phoneticPr fontId="2"/>
  </si>
  <si>
    <t>売上入金予定表　導入時　</t>
    <rPh sb="0" eb="1">
      <t>ウ</t>
    </rPh>
    <rPh sb="1" eb="2">
      <t>ア</t>
    </rPh>
    <phoneticPr fontId="2"/>
  </si>
  <si>
    <t>（２番の売上入金予定）</t>
    <rPh sb="2" eb="3">
      <t>バン</t>
    </rPh>
    <rPh sb="4" eb="5">
      <t>ウ</t>
    </rPh>
    <rPh sb="5" eb="6">
      <t>ア</t>
    </rPh>
    <rPh sb="6" eb="8">
      <t>ニュウキン</t>
    </rPh>
    <rPh sb="8" eb="10">
      <t>ヨテイ</t>
    </rPh>
    <phoneticPr fontId="2"/>
  </si>
  <si>
    <t>借入返済予定表　導入時</t>
    <rPh sb="8" eb="10">
      <t>ドウニュウ</t>
    </rPh>
    <rPh sb="10" eb="11">
      <t>ジ</t>
    </rPh>
    <phoneticPr fontId="2"/>
  </si>
  <si>
    <t>（４番の借入返済予定）</t>
    <rPh sb="2" eb="3">
      <t>バン</t>
    </rPh>
    <rPh sb="4" eb="5">
      <t>カ</t>
    </rPh>
    <rPh sb="5" eb="6">
      <t>イ</t>
    </rPh>
    <rPh sb="6" eb="8">
      <t>ヘンサイ</t>
    </rPh>
    <rPh sb="8" eb="10">
      <t>ヨテイ</t>
    </rPh>
    <phoneticPr fontId="2"/>
  </si>
  <si>
    <t>（１番の資金繰予定表）</t>
    <rPh sb="2" eb="3">
      <t>バン</t>
    </rPh>
    <rPh sb="4" eb="7">
      <t>シキング</t>
    </rPh>
    <rPh sb="7" eb="10">
      <t>ヨテイヒョウ</t>
    </rPh>
    <phoneticPr fontId="2"/>
  </si>
  <si>
    <t>通常入力</t>
    <rPh sb="0" eb="2">
      <t>ツウジョウ</t>
    </rPh>
    <rPh sb="2" eb="4">
      <t>ニュウリョク</t>
    </rPh>
    <phoneticPr fontId="2"/>
  </si>
  <si>
    <t>入金や支払いの消込み後の現預金残高の修正</t>
  </si>
  <si>
    <t>変動後の資金繰予定表　　</t>
  </si>
  <si>
    <t>（１番資金繰予定表）</t>
    <rPh sb="2" eb="3">
      <t>バン</t>
    </rPh>
    <rPh sb="3" eb="6">
      <t>シキング</t>
    </rPh>
    <rPh sb="6" eb="8">
      <t>ヨテイ</t>
    </rPh>
    <rPh sb="8" eb="9">
      <t>ヒョウ</t>
    </rPh>
    <phoneticPr fontId="2"/>
  </si>
  <si>
    <t>資金繰予定表を元にした長期的な資金繰シュミレーション　</t>
    <phoneticPr fontId="2"/>
  </si>
  <si>
    <t>（７番資金繰シミュレーション）</t>
    <rPh sb="2" eb="3">
      <t>バン</t>
    </rPh>
    <rPh sb="3" eb="6">
      <t>シキング</t>
    </rPh>
    <phoneticPr fontId="2"/>
  </si>
  <si>
    <t>資金繰予定表を元にした資金繰シミュレーション入力例</t>
    <rPh sb="22" eb="24">
      <t>ニュウリョク</t>
    </rPh>
    <rPh sb="24" eb="25">
      <t>レイ</t>
    </rPh>
    <phoneticPr fontId="2"/>
  </si>
  <si>
    <t>資金繰予定表の保存</t>
    <rPh sb="7" eb="9">
      <t>ホゾン</t>
    </rPh>
    <phoneticPr fontId="2"/>
  </si>
  <si>
    <t>（９資金繰予定表の保存方法）</t>
    <rPh sb="2" eb="5">
      <t>シキング</t>
    </rPh>
    <rPh sb="5" eb="8">
      <t>ヨテイヒョウ</t>
    </rPh>
    <rPh sb="9" eb="11">
      <t>ホゾン</t>
    </rPh>
    <rPh sb="11" eb="13">
      <t>ホウホウ</t>
    </rPh>
    <phoneticPr fontId="2"/>
  </si>
  <si>
    <t>印刷方法</t>
  </si>
  <si>
    <t>（８資金繰予定表の印刷）</t>
    <rPh sb="2" eb="5">
      <t>シキング</t>
    </rPh>
    <rPh sb="5" eb="8">
      <t>ヨテイヒョウ</t>
    </rPh>
    <rPh sb="9" eb="11">
      <t>インサツ</t>
    </rPh>
    <phoneticPr fontId="2"/>
  </si>
  <si>
    <t>（メニュー６番の現預金を選択）</t>
    <rPh sb="6" eb="7">
      <t>バン</t>
    </rPh>
    <rPh sb="8" eb="11">
      <t>ゲンヨキン</t>
    </rPh>
    <rPh sb="12" eb="14">
      <t>センタク</t>
    </rPh>
    <phoneticPr fontId="2"/>
  </si>
  <si>
    <t>下記の現預金を選択しても可</t>
    <rPh sb="0" eb="2">
      <t>カキ</t>
    </rPh>
    <rPh sb="3" eb="6">
      <t>ゲンヨキン</t>
    </rPh>
    <rPh sb="7" eb="9">
      <t>センタク</t>
    </rPh>
    <rPh sb="12" eb="13">
      <t>カ</t>
    </rPh>
    <phoneticPr fontId="2"/>
  </si>
  <si>
    <t>目次へ帰る</t>
  </si>
  <si>
    <t>資金繰予定表メニューから選択しても下記から選択しても同じ事です</t>
    <rPh sb="0" eb="3">
      <t>シキング</t>
    </rPh>
    <rPh sb="3" eb="6">
      <t>ヨテイヒョウ</t>
    </rPh>
    <rPh sb="12" eb="14">
      <t>センタク</t>
    </rPh>
    <rPh sb="17" eb="19">
      <t>カキ</t>
    </rPh>
    <rPh sb="21" eb="23">
      <t>センタク</t>
    </rPh>
    <rPh sb="26" eb="27">
      <t>オナ</t>
    </rPh>
    <rPh sb="28" eb="29">
      <t>コト</t>
    </rPh>
    <phoneticPr fontId="2"/>
  </si>
  <si>
    <t>①ここの部分をクリックする</t>
    <rPh sb="4" eb="6">
      <t>ブブン</t>
    </rPh>
    <phoneticPr fontId="2"/>
  </si>
  <si>
    <t xml:space="preserve"> </t>
    <phoneticPr fontId="2"/>
  </si>
  <si>
    <t>②入力したい項目の選択</t>
    <rPh sb="1" eb="3">
      <t>ニュウリョク</t>
    </rPh>
    <rPh sb="6" eb="8">
      <t>コウモク</t>
    </rPh>
    <rPh sb="9" eb="11">
      <t>センタク</t>
    </rPh>
    <phoneticPr fontId="2"/>
  </si>
  <si>
    <t>してください</t>
    <phoneticPr fontId="2"/>
  </si>
  <si>
    <t>家賃収入、保守収入、その他の定期的に定額収入の</t>
    <rPh sb="0" eb="2">
      <t>ヤチン</t>
    </rPh>
    <rPh sb="2" eb="4">
      <t>シュウニュウ</t>
    </rPh>
    <rPh sb="5" eb="7">
      <t>ホシュ</t>
    </rPh>
    <rPh sb="7" eb="9">
      <t>シュウニュウ</t>
    </rPh>
    <rPh sb="12" eb="13">
      <t>タ</t>
    </rPh>
    <rPh sb="14" eb="17">
      <t>テイキテキ</t>
    </rPh>
    <rPh sb="18" eb="20">
      <t>テイガク</t>
    </rPh>
    <rPh sb="20" eb="22">
      <t>シュウニュウ</t>
    </rPh>
    <phoneticPr fontId="2"/>
  </si>
  <si>
    <t>この選択画面は下記のどの項目からでも表示できます</t>
    <rPh sb="2" eb="4">
      <t>センタク</t>
    </rPh>
    <rPh sb="4" eb="6">
      <t>ガメン</t>
    </rPh>
    <rPh sb="7" eb="9">
      <t>カキ</t>
    </rPh>
    <rPh sb="12" eb="14">
      <t>コウモク</t>
    </rPh>
    <rPh sb="18" eb="20">
      <t>ヒョウジ</t>
    </rPh>
    <phoneticPr fontId="2"/>
  </si>
  <si>
    <t>ある場合は、より長期にデータを入力してください。</t>
    <rPh sb="2" eb="4">
      <t>バアイ</t>
    </rPh>
    <rPh sb="8" eb="10">
      <t>チョウキ</t>
    </rPh>
    <rPh sb="15" eb="17">
      <t>ニュウリョク</t>
    </rPh>
    <phoneticPr fontId="2"/>
  </si>
  <si>
    <t>どこから先に入力しても問題ありません</t>
    <rPh sb="4" eb="5">
      <t>サキ</t>
    </rPh>
    <rPh sb="6" eb="8">
      <t>ニュウリョク</t>
    </rPh>
    <rPh sb="11" eb="13">
      <t>モンダイ</t>
    </rPh>
    <phoneticPr fontId="2"/>
  </si>
  <si>
    <t>平成２９年２月入金予定金額を入力してください（税込み）</t>
    <rPh sb="0" eb="2">
      <t>ヘイセイ</t>
    </rPh>
    <rPh sb="4" eb="5">
      <t>ネン</t>
    </rPh>
    <rPh sb="6" eb="7">
      <t>ガツ</t>
    </rPh>
    <rPh sb="7" eb="9">
      <t>ニュウキン</t>
    </rPh>
    <rPh sb="9" eb="11">
      <t>ヨテイ</t>
    </rPh>
    <rPh sb="11" eb="13">
      <t>キンガク</t>
    </rPh>
    <rPh sb="14" eb="16">
      <t>ニュウリョク</t>
    </rPh>
    <rPh sb="23" eb="25">
      <t>ゼイコ</t>
    </rPh>
    <phoneticPr fontId="2"/>
  </si>
  <si>
    <t>下記から選択しても同じです</t>
    <rPh sb="0" eb="2">
      <t>カキ</t>
    </rPh>
    <rPh sb="4" eb="6">
      <t>センタク</t>
    </rPh>
    <rPh sb="9" eb="10">
      <t>オナ</t>
    </rPh>
    <phoneticPr fontId="2"/>
  </si>
  <si>
    <r>
      <t>借入返済予定表</t>
    </r>
    <r>
      <rPr>
        <b/>
        <sz val="11"/>
        <color rgb="FF0000FF"/>
        <rFont val="ＭＳ Ｐゴシック"/>
        <family val="3"/>
        <charset val="128"/>
      </rPr>
      <t>（資金繰予定表メニュー４．借入返済）</t>
    </r>
    <rPh sb="0" eb="1">
      <t>カ</t>
    </rPh>
    <rPh sb="1" eb="2">
      <t>イ</t>
    </rPh>
    <rPh sb="2" eb="4">
      <t>ヘンサイ</t>
    </rPh>
    <rPh sb="4" eb="7">
      <t>ヨテイヒョウ</t>
    </rPh>
    <rPh sb="8" eb="11">
      <t>シキング</t>
    </rPh>
    <rPh sb="11" eb="14">
      <t>ヨテイヒョウ</t>
    </rPh>
    <rPh sb="20" eb="21">
      <t>カ</t>
    </rPh>
    <rPh sb="21" eb="22">
      <t>イ</t>
    </rPh>
    <rPh sb="22" eb="24">
      <t>ヘンサイ</t>
    </rPh>
    <phoneticPr fontId="2"/>
  </si>
  <si>
    <t>ここまでが初期の入力　　入金や支払いがある度に消し込みをするとより正確な資金繰予定表ができます。</t>
    <rPh sb="5" eb="7">
      <t>ショキ</t>
    </rPh>
    <rPh sb="8" eb="10">
      <t>ニュウリョク</t>
    </rPh>
    <rPh sb="12" eb="14">
      <t>ニュウキン</t>
    </rPh>
    <rPh sb="15" eb="17">
      <t>シハラ</t>
    </rPh>
    <rPh sb="21" eb="22">
      <t>タビ</t>
    </rPh>
    <rPh sb="23" eb="24">
      <t>ケ</t>
    </rPh>
    <rPh sb="25" eb="26">
      <t>コ</t>
    </rPh>
    <rPh sb="33" eb="35">
      <t>セイカク</t>
    </rPh>
    <rPh sb="36" eb="39">
      <t>シキング</t>
    </rPh>
    <rPh sb="39" eb="42">
      <t>ヨテイヒョウ</t>
    </rPh>
    <phoneticPr fontId="2"/>
  </si>
  <si>
    <r>
      <t>資金繰予定表の確認</t>
    </r>
    <r>
      <rPr>
        <b/>
        <sz val="11"/>
        <color rgb="FF0000FF"/>
        <rFont val="ＭＳ Ｐゴシック"/>
        <family val="3"/>
        <charset val="128"/>
      </rPr>
      <t>（資金繰予定表メニューの１．資金繰予定表）</t>
    </r>
    <rPh sb="0" eb="2">
      <t>シキン</t>
    </rPh>
    <rPh sb="2" eb="3">
      <t>グ</t>
    </rPh>
    <rPh sb="3" eb="6">
      <t>ヨテイヒョウ</t>
    </rPh>
    <rPh sb="7" eb="9">
      <t>カクニン</t>
    </rPh>
    <rPh sb="10" eb="13">
      <t>シキング</t>
    </rPh>
    <rPh sb="13" eb="16">
      <t>ヨテイヒョウ</t>
    </rPh>
    <rPh sb="23" eb="26">
      <t>シキング</t>
    </rPh>
    <rPh sb="26" eb="29">
      <t>ヨテイヒョウ</t>
    </rPh>
    <phoneticPr fontId="2"/>
  </si>
  <si>
    <t>現預金、入金、支払い予定を入力後</t>
    <rPh sb="0" eb="3">
      <t>ゲンヨキン</t>
    </rPh>
    <rPh sb="4" eb="6">
      <t>ニュウキン</t>
    </rPh>
    <rPh sb="7" eb="9">
      <t>シハラ</t>
    </rPh>
    <rPh sb="10" eb="12">
      <t>ヨテイ</t>
    </rPh>
    <rPh sb="13" eb="16">
      <t>ニュウリョクゴ</t>
    </rPh>
    <phoneticPr fontId="2"/>
  </si>
  <si>
    <t>導入時の資金繰予定表を確認</t>
    <rPh sb="0" eb="2">
      <t>ドウニュウ</t>
    </rPh>
    <rPh sb="2" eb="3">
      <t>ジ</t>
    </rPh>
    <rPh sb="4" eb="6">
      <t>シキン</t>
    </rPh>
    <rPh sb="6" eb="7">
      <t>グ</t>
    </rPh>
    <rPh sb="7" eb="10">
      <t>ヨテイヒョウ</t>
    </rPh>
    <rPh sb="11" eb="13">
      <t>カクニン</t>
    </rPh>
    <phoneticPr fontId="2"/>
  </si>
  <si>
    <t>売上げや経費・仕入れが発生する度に、入力しておくと常に最新の資金繰予定がわかります</t>
    <rPh sb="0" eb="1">
      <t>ウ</t>
    </rPh>
    <rPh sb="1" eb="2">
      <t>ア</t>
    </rPh>
    <rPh sb="4" eb="6">
      <t>ケイヒ</t>
    </rPh>
    <rPh sb="7" eb="9">
      <t>シイ</t>
    </rPh>
    <rPh sb="11" eb="13">
      <t>ハッセイ</t>
    </rPh>
    <rPh sb="15" eb="16">
      <t>タビ</t>
    </rPh>
    <rPh sb="18" eb="20">
      <t>ニュウリョク</t>
    </rPh>
    <rPh sb="25" eb="26">
      <t>ツネ</t>
    </rPh>
    <rPh sb="27" eb="29">
      <t>サイシン</t>
    </rPh>
    <rPh sb="30" eb="33">
      <t>シキング</t>
    </rPh>
    <rPh sb="33" eb="35">
      <t>ヨテイ</t>
    </rPh>
    <phoneticPr fontId="2"/>
  </si>
  <si>
    <t>ここには特に目立たせたい入金、支払予定の金額を資金繰予定表に登録しておくこともできます</t>
    <rPh sb="4" eb="5">
      <t>トク</t>
    </rPh>
    <rPh sb="6" eb="8">
      <t>メダ</t>
    </rPh>
    <rPh sb="12" eb="14">
      <t>ニュウキン</t>
    </rPh>
    <rPh sb="15" eb="17">
      <t>シハラ</t>
    </rPh>
    <rPh sb="17" eb="19">
      <t>ヨテイ</t>
    </rPh>
    <rPh sb="20" eb="22">
      <t>キンガク</t>
    </rPh>
    <rPh sb="23" eb="25">
      <t>シキン</t>
    </rPh>
    <rPh sb="25" eb="26">
      <t>グ</t>
    </rPh>
    <rPh sb="26" eb="29">
      <t>ヨテイヒョウ</t>
    </rPh>
    <rPh sb="30" eb="32">
      <t>トウロク</t>
    </rPh>
    <phoneticPr fontId="2"/>
  </si>
  <si>
    <t>経費の支払いは固定費的な要素が強いので長期にいれています、売り上げは未確定なので予想利益を入れて資金繰シミュレーションもできます。</t>
    <rPh sb="0" eb="2">
      <t>ケイヒ</t>
    </rPh>
    <rPh sb="3" eb="5">
      <t>シハラ</t>
    </rPh>
    <rPh sb="7" eb="10">
      <t>コテイヒ</t>
    </rPh>
    <rPh sb="10" eb="11">
      <t>テキ</t>
    </rPh>
    <rPh sb="12" eb="14">
      <t>ヨウソ</t>
    </rPh>
    <rPh sb="15" eb="16">
      <t>ツヨ</t>
    </rPh>
    <rPh sb="19" eb="21">
      <t>チョウキ</t>
    </rPh>
    <rPh sb="29" eb="30">
      <t>ウ</t>
    </rPh>
    <rPh sb="31" eb="32">
      <t>ア</t>
    </rPh>
    <rPh sb="34" eb="37">
      <t>ミカクテイ</t>
    </rPh>
    <rPh sb="40" eb="42">
      <t>ヨソウ</t>
    </rPh>
    <rPh sb="42" eb="44">
      <t>リエキ</t>
    </rPh>
    <rPh sb="45" eb="46">
      <t>イ</t>
    </rPh>
    <rPh sb="48" eb="51">
      <t>シキング</t>
    </rPh>
    <phoneticPr fontId="2"/>
  </si>
  <si>
    <t>車売却収入は、売上入金明細で入力しても同じですが、目立たせたい場合はこの資金繰予定表にダイレクトに入力もできます。</t>
    <rPh sb="0" eb="1">
      <t>クルマ</t>
    </rPh>
    <rPh sb="1" eb="3">
      <t>バイキャク</t>
    </rPh>
    <rPh sb="3" eb="5">
      <t>シュウニュウ</t>
    </rPh>
    <rPh sb="7" eb="8">
      <t>ウ</t>
    </rPh>
    <rPh sb="8" eb="9">
      <t>ウエ</t>
    </rPh>
    <rPh sb="9" eb="11">
      <t>ニュウキン</t>
    </rPh>
    <rPh sb="11" eb="13">
      <t>メイサイ</t>
    </rPh>
    <rPh sb="14" eb="16">
      <t>ニュウリョク</t>
    </rPh>
    <rPh sb="19" eb="20">
      <t>オナ</t>
    </rPh>
    <rPh sb="25" eb="27">
      <t>メダ</t>
    </rPh>
    <rPh sb="31" eb="33">
      <t>バアイ</t>
    </rPh>
    <rPh sb="36" eb="39">
      <t>シキング</t>
    </rPh>
    <rPh sb="39" eb="42">
      <t>ヨテイヒョウ</t>
    </rPh>
    <rPh sb="49" eb="51">
      <t>ニュウリョク</t>
    </rPh>
    <phoneticPr fontId="2"/>
  </si>
  <si>
    <t>機械入替費・税金支払いは経費の欄に明細で入力しても同じですが、目立たせたい場合に資金繰予定表に登録してください</t>
    <rPh sb="0" eb="2">
      <t>キカイ</t>
    </rPh>
    <rPh sb="2" eb="3">
      <t>イ</t>
    </rPh>
    <rPh sb="3" eb="4">
      <t>カ</t>
    </rPh>
    <rPh sb="4" eb="5">
      <t>ヒ</t>
    </rPh>
    <rPh sb="6" eb="8">
      <t>ゼイキン</t>
    </rPh>
    <rPh sb="8" eb="10">
      <t>シハラ</t>
    </rPh>
    <rPh sb="12" eb="14">
      <t>ケイヒ</t>
    </rPh>
    <rPh sb="15" eb="16">
      <t>ラン</t>
    </rPh>
    <rPh sb="17" eb="19">
      <t>メイサイ</t>
    </rPh>
    <rPh sb="20" eb="22">
      <t>ニュウリョク</t>
    </rPh>
    <rPh sb="25" eb="26">
      <t>オナ</t>
    </rPh>
    <rPh sb="40" eb="43">
      <t>シキング</t>
    </rPh>
    <rPh sb="43" eb="46">
      <t>ヨテイヒョウ</t>
    </rPh>
    <rPh sb="47" eb="49">
      <t>トウロク</t>
    </rPh>
    <phoneticPr fontId="2"/>
  </si>
  <si>
    <t>入金や支払いがあった場合資金繰予定表より消込みをして、現預金に変動分を入力してください。</t>
    <rPh sb="0" eb="2">
      <t>ニュウキン</t>
    </rPh>
    <rPh sb="3" eb="5">
      <t>シハラ</t>
    </rPh>
    <rPh sb="10" eb="12">
      <t>バアイ</t>
    </rPh>
    <rPh sb="12" eb="15">
      <t>シキング</t>
    </rPh>
    <rPh sb="15" eb="18">
      <t>ヨテイヒョウ</t>
    </rPh>
    <rPh sb="20" eb="21">
      <t>ケ</t>
    </rPh>
    <rPh sb="21" eb="22">
      <t>コ</t>
    </rPh>
    <rPh sb="27" eb="30">
      <t>ゲンヨキン</t>
    </rPh>
    <rPh sb="31" eb="34">
      <t>ヘンドウブン</t>
    </rPh>
    <rPh sb="35" eb="37">
      <t>ニュウリョク</t>
    </rPh>
    <phoneticPr fontId="2"/>
  </si>
  <si>
    <t>などの網掛け部分は入力できません。</t>
    <rPh sb="3" eb="5">
      <t>アミカ</t>
    </rPh>
    <rPh sb="6" eb="8">
      <t>ブブン</t>
    </rPh>
    <rPh sb="9" eb="11">
      <t>ニュウリョク</t>
    </rPh>
    <phoneticPr fontId="2"/>
  </si>
  <si>
    <t>入力できる部分は　白のセルのみです</t>
    <rPh sb="0" eb="2">
      <t>ニュウリョク</t>
    </rPh>
    <rPh sb="5" eb="7">
      <t>ブブン</t>
    </rPh>
    <rPh sb="9" eb="10">
      <t>シロ</t>
    </rPh>
    <phoneticPr fontId="2"/>
  </si>
  <si>
    <t>現預金の修正は売上入金消込、経費支払い、仕入支払い、借入支払い消込後全て終わった段階で修正</t>
    <rPh sb="0" eb="3">
      <t>ゲンヨキン</t>
    </rPh>
    <rPh sb="4" eb="6">
      <t>シュウセイ</t>
    </rPh>
    <rPh sb="7" eb="9">
      <t>ウリアゲ</t>
    </rPh>
    <rPh sb="9" eb="11">
      <t>ニュウキン</t>
    </rPh>
    <rPh sb="11" eb="13">
      <t>ケシコミ</t>
    </rPh>
    <rPh sb="14" eb="16">
      <t>ケイヒ</t>
    </rPh>
    <rPh sb="16" eb="18">
      <t>シハラ</t>
    </rPh>
    <rPh sb="20" eb="22">
      <t>シイ</t>
    </rPh>
    <rPh sb="22" eb="24">
      <t>シハラ</t>
    </rPh>
    <rPh sb="26" eb="27">
      <t>カ</t>
    </rPh>
    <rPh sb="27" eb="28">
      <t>イ</t>
    </rPh>
    <rPh sb="28" eb="30">
      <t>シハラ</t>
    </rPh>
    <rPh sb="31" eb="33">
      <t>ケシコミ</t>
    </rPh>
    <rPh sb="33" eb="34">
      <t>ゴ</t>
    </rPh>
    <rPh sb="34" eb="35">
      <t>スベ</t>
    </rPh>
    <rPh sb="36" eb="37">
      <t>オ</t>
    </rPh>
    <rPh sb="40" eb="42">
      <t>ダンカイ</t>
    </rPh>
    <rPh sb="43" eb="45">
      <t>シュウセイ</t>
    </rPh>
    <phoneticPr fontId="2"/>
  </si>
  <si>
    <t>で問題ありません。</t>
    <rPh sb="1" eb="3">
      <t>モンダイ</t>
    </rPh>
    <phoneticPr fontId="2"/>
  </si>
  <si>
    <t>資金繰予定表メニューの６．現預金からでも変動分を修正できます</t>
    <rPh sb="0" eb="3">
      <t>シキング</t>
    </rPh>
    <rPh sb="3" eb="6">
      <t>ヨテイヒョウ</t>
    </rPh>
    <rPh sb="13" eb="16">
      <t>ゲンヨキン</t>
    </rPh>
    <rPh sb="20" eb="23">
      <t>ヘンドウブン</t>
    </rPh>
    <rPh sb="24" eb="26">
      <t>シュウセイ</t>
    </rPh>
    <phoneticPr fontId="2"/>
  </si>
  <si>
    <t>経費支払は１ヶ月の予定支払として概算金額を入力して、全額支払をしたら　０円に　まだ支払が残っていたら</t>
    <rPh sb="0" eb="2">
      <t>ケイヒ</t>
    </rPh>
    <rPh sb="2" eb="4">
      <t>シハラ</t>
    </rPh>
    <rPh sb="7" eb="8">
      <t>ツキ</t>
    </rPh>
    <rPh sb="9" eb="11">
      <t>ヨテイ</t>
    </rPh>
    <rPh sb="11" eb="13">
      <t>シハラ</t>
    </rPh>
    <rPh sb="16" eb="18">
      <t>ガイサン</t>
    </rPh>
    <rPh sb="18" eb="20">
      <t>キンガク</t>
    </rPh>
    <rPh sb="21" eb="23">
      <t>ニュウリョク</t>
    </rPh>
    <rPh sb="26" eb="28">
      <t>ゼンガク</t>
    </rPh>
    <rPh sb="28" eb="30">
      <t>シハラ</t>
    </rPh>
    <rPh sb="36" eb="37">
      <t>エン</t>
    </rPh>
    <rPh sb="41" eb="43">
      <t>シハラ</t>
    </rPh>
    <rPh sb="44" eb="45">
      <t>ノコ</t>
    </rPh>
    <phoneticPr fontId="2"/>
  </si>
  <si>
    <t>赤文字の数字のように　８００００円－４００００円を　１０００００円－４００００円をにして２月の残経費支払いとする。</t>
    <rPh sb="0" eb="1">
      <t>アカ</t>
    </rPh>
    <rPh sb="1" eb="3">
      <t>モジ</t>
    </rPh>
    <rPh sb="4" eb="6">
      <t>スウジ</t>
    </rPh>
    <rPh sb="16" eb="17">
      <t>エン</t>
    </rPh>
    <rPh sb="23" eb="24">
      <t>エン</t>
    </rPh>
    <rPh sb="32" eb="33">
      <t>エン</t>
    </rPh>
    <rPh sb="39" eb="40">
      <t>エン</t>
    </rPh>
    <rPh sb="45" eb="46">
      <t>ガツ</t>
    </rPh>
    <rPh sb="47" eb="48">
      <t>ザン</t>
    </rPh>
    <rPh sb="48" eb="50">
      <t>ケイヒ</t>
    </rPh>
    <rPh sb="50" eb="52">
      <t>シハラ</t>
    </rPh>
    <phoneticPr fontId="2"/>
  </si>
  <si>
    <t>赤文字にする必要はありません。　　　　新たな経費予定がでれば追加する。</t>
    <rPh sb="0" eb="1">
      <t>アカ</t>
    </rPh>
    <rPh sb="1" eb="3">
      <t>モジ</t>
    </rPh>
    <rPh sb="6" eb="8">
      <t>ヒツヨウ</t>
    </rPh>
    <rPh sb="19" eb="20">
      <t>アラ</t>
    </rPh>
    <rPh sb="22" eb="24">
      <t>ケイヒ</t>
    </rPh>
    <rPh sb="24" eb="26">
      <t>ヨテイ</t>
    </rPh>
    <rPh sb="30" eb="32">
      <t>ツイカ</t>
    </rPh>
    <phoneticPr fontId="2"/>
  </si>
  <si>
    <t>借入分の消し込み、追加入力</t>
    <rPh sb="0" eb="1">
      <t>カ</t>
    </rPh>
    <rPh sb="1" eb="2">
      <t>イ</t>
    </rPh>
    <rPh sb="2" eb="3">
      <t>ブン</t>
    </rPh>
    <rPh sb="4" eb="5">
      <t>ケ</t>
    </rPh>
    <rPh sb="6" eb="7">
      <t>コ</t>
    </rPh>
    <rPh sb="9" eb="11">
      <t>ツイカ</t>
    </rPh>
    <rPh sb="11" eb="13">
      <t>ニュウリョク</t>
    </rPh>
    <phoneticPr fontId="2"/>
  </si>
  <si>
    <t>ここの数字は資金繰予定表に影響しない数字ですが、２月分の一部返済が終わった</t>
    <rPh sb="3" eb="5">
      <t>スウジ</t>
    </rPh>
    <rPh sb="6" eb="9">
      <t>シキング</t>
    </rPh>
    <rPh sb="9" eb="12">
      <t>ヨテイヒョウ</t>
    </rPh>
    <rPh sb="13" eb="15">
      <t>エイキョウ</t>
    </rPh>
    <rPh sb="18" eb="20">
      <t>スウジ</t>
    </rPh>
    <rPh sb="25" eb="27">
      <t>ガツブン</t>
    </rPh>
    <rPh sb="28" eb="30">
      <t>イチブ</t>
    </rPh>
    <rPh sb="30" eb="32">
      <t>ヘンサイ</t>
    </rPh>
    <rPh sb="33" eb="34">
      <t>オ</t>
    </rPh>
    <phoneticPr fontId="2"/>
  </si>
  <si>
    <t>入金や支払いの消込み後の現預金残高の修正</t>
    <rPh sb="0" eb="2">
      <t>ニュウキン</t>
    </rPh>
    <rPh sb="3" eb="5">
      <t>シハラ</t>
    </rPh>
    <rPh sb="7" eb="9">
      <t>ケシコミ</t>
    </rPh>
    <rPh sb="10" eb="11">
      <t>ゴ</t>
    </rPh>
    <rPh sb="12" eb="15">
      <t>ゲンヨキン</t>
    </rPh>
    <rPh sb="15" eb="17">
      <t>ザンダカ</t>
    </rPh>
    <rPh sb="18" eb="20">
      <t>シュウセイ</t>
    </rPh>
    <phoneticPr fontId="2"/>
  </si>
  <si>
    <t>時に返済計に返済金額分を加算する　－６００００００を－６２０００００にすると、後返済</t>
    <rPh sb="0" eb="1">
      <t>トキ</t>
    </rPh>
    <rPh sb="2" eb="4">
      <t>ヘンサイ</t>
    </rPh>
    <rPh sb="4" eb="5">
      <t>ケイ</t>
    </rPh>
    <rPh sb="6" eb="8">
      <t>ヘンサイ</t>
    </rPh>
    <rPh sb="8" eb="10">
      <t>キンガク</t>
    </rPh>
    <rPh sb="10" eb="11">
      <t>ブン</t>
    </rPh>
    <rPh sb="12" eb="14">
      <t>カサン</t>
    </rPh>
    <rPh sb="39" eb="40">
      <t>アト</t>
    </rPh>
    <rPh sb="40" eb="42">
      <t>ヘンサイ</t>
    </rPh>
    <phoneticPr fontId="2"/>
  </si>
  <si>
    <t>（資金繰予定表メニューの６．現預金）</t>
    <rPh sb="1" eb="4">
      <t>シキング</t>
    </rPh>
    <rPh sb="4" eb="7">
      <t>ヨテイヒョウ</t>
    </rPh>
    <rPh sb="14" eb="17">
      <t>ゲンヨキン</t>
    </rPh>
    <phoneticPr fontId="2"/>
  </si>
  <si>
    <t>残高がいくらあるか確認できます。</t>
    <rPh sb="0" eb="2">
      <t>ザンダカ</t>
    </rPh>
    <rPh sb="9" eb="11">
      <t>カクニン</t>
    </rPh>
    <phoneticPr fontId="2"/>
  </si>
  <si>
    <t>入金や支払いがあった場合、現預金の残高の金額の変動がありますので変動した金額を変更してください</t>
    <rPh sb="0" eb="2">
      <t>ニュウキン</t>
    </rPh>
    <rPh sb="3" eb="5">
      <t>シハラ</t>
    </rPh>
    <rPh sb="10" eb="12">
      <t>バアイ</t>
    </rPh>
    <rPh sb="13" eb="16">
      <t>ゲンヨキン</t>
    </rPh>
    <rPh sb="17" eb="19">
      <t>ザンダカ</t>
    </rPh>
    <rPh sb="20" eb="22">
      <t>キンガク</t>
    </rPh>
    <rPh sb="23" eb="25">
      <t>ヘンドウ</t>
    </rPh>
    <rPh sb="32" eb="34">
      <t>ヘンドウ</t>
    </rPh>
    <rPh sb="36" eb="38">
      <t>キンガク</t>
    </rPh>
    <rPh sb="39" eb="41">
      <t>ヘンコウ</t>
    </rPh>
    <phoneticPr fontId="2"/>
  </si>
  <si>
    <t>この現預金が最初の現預金</t>
    <rPh sb="2" eb="5">
      <t>ゲンヨキン</t>
    </rPh>
    <rPh sb="6" eb="8">
      <t>サイショ</t>
    </rPh>
    <rPh sb="9" eb="12">
      <t>ゲンヨキン</t>
    </rPh>
    <phoneticPr fontId="2"/>
  </si>
  <si>
    <t>入金や支払データの消し込み後に現預金の残高を入力する</t>
    <rPh sb="0" eb="2">
      <t>ニュウキン</t>
    </rPh>
    <rPh sb="3" eb="5">
      <t>シハラ</t>
    </rPh>
    <rPh sb="9" eb="10">
      <t>ケ</t>
    </rPh>
    <rPh sb="11" eb="12">
      <t>コ</t>
    </rPh>
    <rPh sb="13" eb="14">
      <t>ゴ</t>
    </rPh>
    <rPh sb="15" eb="18">
      <t>ゲンヨキン</t>
    </rPh>
    <rPh sb="19" eb="21">
      <t>ザンダカ</t>
    </rPh>
    <rPh sb="22" eb="24">
      <t>ニュウリョク</t>
    </rPh>
    <phoneticPr fontId="2"/>
  </si>
  <si>
    <t>これで精度の高い資金繰予定表ができます。</t>
    <rPh sb="3" eb="5">
      <t>セイド</t>
    </rPh>
    <rPh sb="6" eb="7">
      <t>タカ</t>
    </rPh>
    <rPh sb="8" eb="11">
      <t>シキング</t>
    </rPh>
    <rPh sb="11" eb="14">
      <t>ヨテイヒョウ</t>
    </rPh>
    <phoneticPr fontId="2"/>
  </si>
  <si>
    <t>変動後の資金繰予定表　　　　　　　　かなり精度の高い資金繰予定表ができています。</t>
    <rPh sb="0" eb="2">
      <t>ヘンドウ</t>
    </rPh>
    <rPh sb="2" eb="3">
      <t>ゴ</t>
    </rPh>
    <rPh sb="4" eb="7">
      <t>シキング</t>
    </rPh>
    <rPh sb="7" eb="9">
      <t>ヨテイ</t>
    </rPh>
    <rPh sb="9" eb="10">
      <t>ヒョウ</t>
    </rPh>
    <rPh sb="21" eb="23">
      <t>セイド</t>
    </rPh>
    <rPh sb="24" eb="25">
      <t>タカ</t>
    </rPh>
    <rPh sb="26" eb="29">
      <t>シキング</t>
    </rPh>
    <rPh sb="29" eb="32">
      <t>ヨテイヒョウ</t>
    </rPh>
    <phoneticPr fontId="2"/>
  </si>
  <si>
    <t>（資金繰予定表メニューの１．資金繰予定表）</t>
    <rPh sb="1" eb="4">
      <t>シキング</t>
    </rPh>
    <rPh sb="4" eb="7">
      <t>ヨテイヒョウ</t>
    </rPh>
    <rPh sb="14" eb="17">
      <t>シキング</t>
    </rPh>
    <rPh sb="17" eb="20">
      <t>ヨテイヒョウ</t>
    </rPh>
    <phoneticPr fontId="2"/>
  </si>
  <si>
    <t>定期的に入金・支払データを消し込み、最新の預金残高を入れることで、非常に精度の高い資金繰予定表が作成できます。</t>
    <rPh sb="0" eb="3">
      <t>テイキテキ</t>
    </rPh>
    <rPh sb="4" eb="6">
      <t>ニュウキン</t>
    </rPh>
    <rPh sb="7" eb="9">
      <t>シハラ</t>
    </rPh>
    <rPh sb="13" eb="14">
      <t>ケ</t>
    </rPh>
    <rPh sb="15" eb="16">
      <t>コ</t>
    </rPh>
    <rPh sb="18" eb="20">
      <t>サイシン</t>
    </rPh>
    <rPh sb="21" eb="23">
      <t>ヨキン</t>
    </rPh>
    <rPh sb="23" eb="25">
      <t>ザンダカ</t>
    </rPh>
    <rPh sb="26" eb="27">
      <t>イ</t>
    </rPh>
    <rPh sb="33" eb="35">
      <t>ヒジョウ</t>
    </rPh>
    <rPh sb="36" eb="38">
      <t>セイド</t>
    </rPh>
    <rPh sb="39" eb="40">
      <t>タカ</t>
    </rPh>
    <rPh sb="41" eb="44">
      <t>シキング</t>
    </rPh>
    <rPh sb="44" eb="47">
      <t>ヨテイヒョウ</t>
    </rPh>
    <rPh sb="48" eb="50">
      <t>サクセイ</t>
    </rPh>
    <phoneticPr fontId="2"/>
  </si>
  <si>
    <t>上記の繰り返しで資金繰状態を確認してください。　より長期にデータを入れることでより長期的資金繰予定表が作成できます。</t>
    <rPh sb="0" eb="2">
      <t>ジョウキ</t>
    </rPh>
    <rPh sb="3" eb="4">
      <t>ク</t>
    </rPh>
    <rPh sb="5" eb="6">
      <t>カエ</t>
    </rPh>
    <rPh sb="8" eb="11">
      <t>シキング</t>
    </rPh>
    <rPh sb="11" eb="13">
      <t>ジョウタイ</t>
    </rPh>
    <rPh sb="14" eb="16">
      <t>カクニン</t>
    </rPh>
    <rPh sb="26" eb="28">
      <t>チョウキ</t>
    </rPh>
    <rPh sb="33" eb="34">
      <t>イ</t>
    </rPh>
    <rPh sb="41" eb="44">
      <t>チョウキテキ</t>
    </rPh>
    <rPh sb="44" eb="47">
      <t>シキング</t>
    </rPh>
    <rPh sb="47" eb="50">
      <t>ヨテイヒョウ</t>
    </rPh>
    <rPh sb="51" eb="53">
      <t>サクセイ</t>
    </rPh>
    <phoneticPr fontId="2"/>
  </si>
  <si>
    <t>資金繰りシュミレーション　</t>
    <rPh sb="0" eb="3">
      <t>シキング</t>
    </rPh>
    <phoneticPr fontId="2"/>
  </si>
  <si>
    <t>（資金繰予定表メニューの７．資金繰シミュレーション）</t>
    <rPh sb="1" eb="4">
      <t>シキング</t>
    </rPh>
    <rPh sb="4" eb="7">
      <t>ヨテイヒョウ</t>
    </rPh>
    <rPh sb="14" eb="17">
      <t>シキング</t>
    </rPh>
    <phoneticPr fontId="2"/>
  </si>
  <si>
    <t>資金繰予定表を元にした長期的な資金計画は、今後事業を拡張したり縮小したり企業の数年先の事業展開を資金繰の観点から</t>
    <rPh sb="15" eb="17">
      <t>シキン</t>
    </rPh>
    <rPh sb="17" eb="19">
      <t>ケイカク</t>
    </rPh>
    <rPh sb="21" eb="23">
      <t>コンゴ</t>
    </rPh>
    <rPh sb="23" eb="25">
      <t>ジギョウ</t>
    </rPh>
    <rPh sb="26" eb="28">
      <t>カクチョウ</t>
    </rPh>
    <rPh sb="31" eb="33">
      <t>シュクショウ</t>
    </rPh>
    <rPh sb="36" eb="38">
      <t>キギョウ</t>
    </rPh>
    <rPh sb="39" eb="41">
      <t>スウネン</t>
    </rPh>
    <rPh sb="41" eb="42">
      <t>サキ</t>
    </rPh>
    <rPh sb="43" eb="45">
      <t>ジギョウ</t>
    </rPh>
    <rPh sb="45" eb="47">
      <t>テンカイ</t>
    </rPh>
    <rPh sb="48" eb="51">
      <t>シキング</t>
    </rPh>
    <rPh sb="52" eb="54">
      <t>カンテン</t>
    </rPh>
    <phoneticPr fontId="2"/>
  </si>
  <si>
    <t>資金繰シミュレーションはワークシートからでも選択できます。</t>
    <rPh sb="0" eb="3">
      <t>シキング</t>
    </rPh>
    <rPh sb="22" eb="24">
      <t>センタク</t>
    </rPh>
    <phoneticPr fontId="2"/>
  </si>
  <si>
    <t>資金繰予定表をベースにした資金繰シミュレーションになっています。</t>
    <rPh sb="0" eb="3">
      <t>シキング</t>
    </rPh>
    <rPh sb="3" eb="6">
      <t>ヨテイヒョウ</t>
    </rPh>
    <rPh sb="13" eb="15">
      <t>シキン</t>
    </rPh>
    <rPh sb="15" eb="16">
      <t>クリ</t>
    </rPh>
    <phoneticPr fontId="2"/>
  </si>
  <si>
    <t>資金繰予定表を元にした資金繰シミュレーション入力例</t>
    <rPh sb="0" eb="3">
      <t>シキング</t>
    </rPh>
    <rPh sb="3" eb="5">
      <t>ヨテイ</t>
    </rPh>
    <rPh sb="5" eb="6">
      <t>ヒョウ</t>
    </rPh>
    <rPh sb="7" eb="8">
      <t>モト</t>
    </rPh>
    <rPh sb="11" eb="14">
      <t>シキング</t>
    </rPh>
    <rPh sb="22" eb="24">
      <t>ニュウリョク</t>
    </rPh>
    <rPh sb="24" eb="25">
      <t>レイ</t>
    </rPh>
    <phoneticPr fontId="2"/>
  </si>
  <si>
    <t>赤い枠の部分がシミュレーションでデータを入力した部分です。　現状の資金繰予定表を元にシミュレーション展開したシステムです。</t>
    <rPh sb="0" eb="1">
      <t>アカ</t>
    </rPh>
    <rPh sb="2" eb="3">
      <t>ワク</t>
    </rPh>
    <rPh sb="4" eb="6">
      <t>ブブン</t>
    </rPh>
    <rPh sb="20" eb="22">
      <t>ニュウリョク</t>
    </rPh>
    <rPh sb="24" eb="26">
      <t>ブブン</t>
    </rPh>
    <rPh sb="30" eb="32">
      <t>ゲンジョウ</t>
    </rPh>
    <rPh sb="33" eb="36">
      <t>シキング</t>
    </rPh>
    <rPh sb="36" eb="39">
      <t>ヨテイヒョウ</t>
    </rPh>
    <rPh sb="40" eb="41">
      <t>モト</t>
    </rPh>
    <rPh sb="50" eb="52">
      <t>テンカイ</t>
    </rPh>
    <phoneticPr fontId="2"/>
  </si>
  <si>
    <t>シミュレーションした部分は、資金繰予定表に反映しませんので、何回でも自由に入力・登録をして先読み経理にお役立てください</t>
    <rPh sb="10" eb="12">
      <t>ブブン</t>
    </rPh>
    <rPh sb="14" eb="17">
      <t>シキング</t>
    </rPh>
    <rPh sb="17" eb="20">
      <t>ヨテイヒョウ</t>
    </rPh>
    <rPh sb="21" eb="23">
      <t>ハンエイ</t>
    </rPh>
    <rPh sb="30" eb="32">
      <t>ナンカイ</t>
    </rPh>
    <rPh sb="34" eb="36">
      <t>ジユウ</t>
    </rPh>
    <rPh sb="37" eb="39">
      <t>ニュウリョク</t>
    </rPh>
    <rPh sb="40" eb="42">
      <t>トウロク</t>
    </rPh>
    <rPh sb="45" eb="47">
      <t>サキヨ</t>
    </rPh>
    <rPh sb="48" eb="50">
      <t>ケイリ</t>
    </rPh>
    <rPh sb="52" eb="54">
      <t>ヤクダ</t>
    </rPh>
    <phoneticPr fontId="2"/>
  </si>
  <si>
    <t>上書き保存できます。</t>
    <rPh sb="0" eb="2">
      <t>ウワガ</t>
    </rPh>
    <rPh sb="3" eb="5">
      <t>ホゾン</t>
    </rPh>
    <phoneticPr fontId="2"/>
  </si>
  <si>
    <r>
      <t>印刷方法</t>
    </r>
    <r>
      <rPr>
        <b/>
        <sz val="11"/>
        <color rgb="FF0000FF"/>
        <rFont val="ＭＳ Ｐゴシック"/>
        <family val="3"/>
        <charset val="128"/>
      </rPr>
      <t>（資金繰メニューの８．資金繰印刷を指示）</t>
    </r>
    <rPh sb="0" eb="2">
      <t>インサツ</t>
    </rPh>
    <rPh sb="2" eb="4">
      <t>ホウホウ</t>
    </rPh>
    <rPh sb="5" eb="8">
      <t>シキング</t>
    </rPh>
    <rPh sb="15" eb="18">
      <t>シキング</t>
    </rPh>
    <rPh sb="18" eb="20">
      <t>インサツ</t>
    </rPh>
    <rPh sb="21" eb="23">
      <t>シジ</t>
    </rPh>
    <phoneticPr fontId="2"/>
  </si>
  <si>
    <t>この資金繰予定表では帳票は資金繰予定表のみが出力できます。</t>
    <rPh sb="2" eb="5">
      <t>シキング</t>
    </rPh>
    <rPh sb="5" eb="8">
      <t>ヨテイヒョウ</t>
    </rPh>
    <rPh sb="10" eb="12">
      <t>チョウヒョウ</t>
    </rPh>
    <rPh sb="13" eb="16">
      <t>シキング</t>
    </rPh>
    <rPh sb="16" eb="19">
      <t>ヨテイヒョウ</t>
    </rPh>
    <rPh sb="22" eb="24">
      <t>シュツリョク</t>
    </rPh>
    <phoneticPr fontId="2"/>
  </si>
  <si>
    <t>下記の画面が表示されます</t>
    <rPh sb="0" eb="2">
      <t>カキ</t>
    </rPh>
    <rPh sb="3" eb="5">
      <t>ガメン</t>
    </rPh>
    <rPh sb="6" eb="8">
      <t>ヒョウジ</t>
    </rPh>
    <phoneticPr fontId="2"/>
  </si>
  <si>
    <t>①　　表示を指示</t>
    <rPh sb="3" eb="5">
      <t>ヒョウジ</t>
    </rPh>
    <rPh sb="6" eb="8">
      <t>シジ</t>
    </rPh>
    <phoneticPr fontId="2"/>
  </si>
  <si>
    <t>②　　ユーザー設定のビュー</t>
    <rPh sb="7" eb="9">
      <t>セッテイ</t>
    </rPh>
    <phoneticPr fontId="2"/>
  </si>
  <si>
    <t>③　印刷したい資金繰予定表の印刷を指示して</t>
    <rPh sb="2" eb="4">
      <t>インサツ</t>
    </rPh>
    <rPh sb="7" eb="10">
      <t>シキング</t>
    </rPh>
    <rPh sb="10" eb="13">
      <t>ヨテイヒョウ</t>
    </rPh>
    <rPh sb="14" eb="16">
      <t>インサツ</t>
    </rPh>
    <rPh sb="17" eb="19">
      <t>シジ</t>
    </rPh>
    <phoneticPr fontId="2"/>
  </si>
  <si>
    <t>　　　表示を指示</t>
    <rPh sb="3" eb="5">
      <t>ヒョウジ</t>
    </rPh>
    <rPh sb="6" eb="8">
      <t>シジ</t>
    </rPh>
    <phoneticPr fontId="2"/>
  </si>
  <si>
    <t>　　　（印刷したい資金繰予定表が表示されます）</t>
    <rPh sb="4" eb="6">
      <t>インサツ</t>
    </rPh>
    <rPh sb="9" eb="12">
      <t>シキング</t>
    </rPh>
    <rPh sb="12" eb="14">
      <t>ヨテイ</t>
    </rPh>
    <rPh sb="14" eb="15">
      <t>ヒョウ</t>
    </rPh>
    <rPh sb="16" eb="18">
      <t>ヒョウジ</t>
    </rPh>
    <phoneticPr fontId="2"/>
  </si>
  <si>
    <t>④　　ファイルを指示</t>
    <rPh sb="8" eb="10">
      <t>シジ</t>
    </rPh>
    <phoneticPr fontId="2"/>
  </si>
  <si>
    <t>⑤　印刷を指示</t>
    <rPh sb="2" eb="4">
      <t>インサツ</t>
    </rPh>
    <rPh sb="5" eb="7">
      <t>シジ</t>
    </rPh>
    <phoneticPr fontId="2"/>
  </si>
  <si>
    <t>　　プリンターを指定して印刷を指示したら　Ａ４　横に</t>
    <rPh sb="8" eb="10">
      <t>シテイ</t>
    </rPh>
    <rPh sb="12" eb="14">
      <t>インサツ</t>
    </rPh>
    <rPh sb="15" eb="17">
      <t>シジ</t>
    </rPh>
    <rPh sb="24" eb="25">
      <t>ヨコ</t>
    </rPh>
    <phoneticPr fontId="2"/>
  </si>
  <si>
    <t>　　資金繰予定表が印刷されます</t>
    <rPh sb="2" eb="5">
      <t>シキング</t>
    </rPh>
    <rPh sb="5" eb="8">
      <t>ヨテイヒョウ</t>
    </rPh>
    <rPh sb="9" eb="11">
      <t>インサツ</t>
    </rPh>
    <phoneticPr fontId="2"/>
  </si>
  <si>
    <t>資金繰予定表のメニュー</t>
    <rPh sb="0" eb="3">
      <t>シキング</t>
    </rPh>
    <rPh sb="3" eb="6">
      <t>ヨテイヒョウ</t>
    </rPh>
    <phoneticPr fontId="2"/>
  </si>
  <si>
    <t>資金繰予定表の保存方法は２つあります。</t>
    <rPh sb="0" eb="3">
      <t>シキング</t>
    </rPh>
    <rPh sb="3" eb="6">
      <t>ヨテイヒョウ</t>
    </rPh>
    <rPh sb="7" eb="9">
      <t>ホゾン</t>
    </rPh>
    <rPh sb="9" eb="11">
      <t>ホウホウ</t>
    </rPh>
    <phoneticPr fontId="2"/>
  </si>
  <si>
    <t>資金繰予定表を印刷する前には必ず保存してください</t>
    <rPh sb="0" eb="3">
      <t>シキング</t>
    </rPh>
    <rPh sb="3" eb="6">
      <t>ヨテイヒョウ</t>
    </rPh>
    <rPh sb="7" eb="9">
      <t>インサツ</t>
    </rPh>
    <rPh sb="11" eb="12">
      <t>マエ</t>
    </rPh>
    <rPh sb="14" eb="15">
      <t>カナラ</t>
    </rPh>
    <rPh sb="16" eb="18">
      <t>ホゾン</t>
    </rPh>
    <phoneticPr fontId="2"/>
  </si>
  <si>
    <t>１．資金繰予定表</t>
    <rPh sb="2" eb="5">
      <t>シキング</t>
    </rPh>
    <rPh sb="5" eb="8">
      <t>ヨテイヒョウ</t>
    </rPh>
    <phoneticPr fontId="2"/>
  </si>
  <si>
    <t>１年目</t>
    <rPh sb="1" eb="3">
      <t>ネンメ</t>
    </rPh>
    <phoneticPr fontId="2"/>
  </si>
  <si>
    <t>から</t>
    <phoneticPr fontId="2"/>
  </si>
  <si>
    <t>４年目</t>
    <rPh sb="1" eb="3">
      <t>ネンメ</t>
    </rPh>
    <phoneticPr fontId="2"/>
  </si>
  <si>
    <t>①下記のマークをクリック</t>
    <rPh sb="1" eb="3">
      <t>カキ</t>
    </rPh>
    <phoneticPr fontId="2"/>
  </si>
  <si>
    <t>４．借入返済予定</t>
    <rPh sb="2" eb="4">
      <t>カリイレ</t>
    </rPh>
    <rPh sb="4" eb="6">
      <t>ヘンサイ</t>
    </rPh>
    <rPh sb="6" eb="8">
      <t>ヨテイ</t>
    </rPh>
    <phoneticPr fontId="2"/>
  </si>
  <si>
    <t>２年目</t>
    <rPh sb="1" eb="3">
      <t>ネンメ</t>
    </rPh>
    <phoneticPr fontId="2"/>
  </si>
  <si>
    <t>５年目</t>
    <rPh sb="1" eb="3">
      <t>ネンメ</t>
    </rPh>
    <phoneticPr fontId="2"/>
  </si>
  <si>
    <t>３年目</t>
    <rPh sb="1" eb="3">
      <t>ネンメ</t>
    </rPh>
    <phoneticPr fontId="2"/>
  </si>
  <si>
    <t>６．現預金</t>
    <rPh sb="2" eb="5">
      <t>ゲンヨキン</t>
    </rPh>
    <phoneticPr fontId="2"/>
  </si>
  <si>
    <t>８．資金繰予定表の印刷</t>
    <rPh sb="2" eb="5">
      <t>シキング</t>
    </rPh>
    <rPh sb="5" eb="8">
      <t>ヨテイヒョウ</t>
    </rPh>
    <rPh sb="9" eb="11">
      <t>インサツ</t>
    </rPh>
    <phoneticPr fontId="2"/>
  </si>
  <si>
    <t>７．資金繰シミュレーション</t>
    <rPh sb="2" eb="5">
      <t>シキング</t>
    </rPh>
    <phoneticPr fontId="2"/>
  </si>
  <si>
    <t>②又は上のファイルをクリックすると下記が表示されます</t>
    <rPh sb="1" eb="2">
      <t>マタ</t>
    </rPh>
    <rPh sb="3" eb="4">
      <t>ウエ</t>
    </rPh>
    <rPh sb="17" eb="19">
      <t>カキ</t>
    </rPh>
    <rPh sb="20" eb="22">
      <t>ヒョウジ</t>
    </rPh>
    <phoneticPr fontId="2"/>
  </si>
  <si>
    <t>保存は</t>
    <rPh sb="0" eb="2">
      <t>ホゾン</t>
    </rPh>
    <phoneticPr fontId="2"/>
  </si>
  <si>
    <t>１１．使い方説明</t>
    <rPh sb="3" eb="4">
      <t>ツカ</t>
    </rPh>
    <rPh sb="5" eb="6">
      <t>カタ</t>
    </rPh>
    <rPh sb="6" eb="8">
      <t>セツメイ</t>
    </rPh>
    <phoneticPr fontId="2"/>
  </si>
  <si>
    <t>１０．資金繰予定表の開始月設定</t>
    <rPh sb="3" eb="6">
      <t>シキング</t>
    </rPh>
    <rPh sb="6" eb="9">
      <t>ヨテイヒョウ</t>
    </rPh>
    <rPh sb="10" eb="12">
      <t>カイシ</t>
    </rPh>
    <rPh sb="12" eb="13">
      <t>ツキ</t>
    </rPh>
    <rPh sb="13" eb="15">
      <t>セッテイ</t>
    </rPh>
    <phoneticPr fontId="2"/>
  </si>
  <si>
    <t>上書き保存をクリック</t>
    <rPh sb="0" eb="2">
      <t>ウワガ</t>
    </rPh>
    <rPh sb="3" eb="5">
      <t>ホゾン</t>
    </rPh>
    <phoneticPr fontId="2"/>
  </si>
  <si>
    <t>①でも②でもどちらでもＯＫです</t>
    <phoneticPr fontId="2"/>
  </si>
  <si>
    <t>２．売掛買掛</t>
  </si>
  <si>
    <t>３．経費</t>
  </si>
  <si>
    <t>～</t>
    <phoneticPr fontId="2"/>
  </si>
  <si>
    <t>メニューに戻る</t>
    <rPh sb="5" eb="6">
      <t>モド</t>
    </rPh>
    <phoneticPr fontId="2"/>
  </si>
  <si>
    <t>（印刷方法の説明）</t>
    <rPh sb="1" eb="3">
      <t>インサツ</t>
    </rPh>
    <rPh sb="3" eb="5">
      <t>ホウホウ</t>
    </rPh>
    <rPh sb="6" eb="8">
      <t>セツメイ</t>
    </rPh>
    <phoneticPr fontId="2"/>
  </si>
  <si>
    <t>印刷へ</t>
    <rPh sb="0" eb="2">
      <t>インサツ</t>
    </rPh>
    <phoneticPr fontId="2"/>
  </si>
  <si>
    <t>メニューへ戻る</t>
    <rPh sb="5" eb="6">
      <t>モド</t>
    </rPh>
    <phoneticPr fontId="2"/>
  </si>
  <si>
    <t>売掛買掛　導入時　</t>
    <rPh sb="0" eb="1">
      <t>ウ</t>
    </rPh>
    <rPh sb="1" eb="2">
      <t>カ</t>
    </rPh>
    <rPh sb="2" eb="3">
      <t>カ</t>
    </rPh>
    <rPh sb="3" eb="4">
      <t>カ</t>
    </rPh>
    <phoneticPr fontId="2"/>
  </si>
  <si>
    <t>経費　導入時</t>
    <rPh sb="3" eb="5">
      <t>ドウニュウ</t>
    </rPh>
    <rPh sb="5" eb="6">
      <t>ジ</t>
    </rPh>
    <phoneticPr fontId="2"/>
  </si>
  <si>
    <t>（２番の売掛買掛）</t>
    <rPh sb="2" eb="3">
      <t>バン</t>
    </rPh>
    <rPh sb="4" eb="5">
      <t>ウ</t>
    </rPh>
    <rPh sb="5" eb="6">
      <t>カ</t>
    </rPh>
    <rPh sb="6" eb="7">
      <t>カ</t>
    </rPh>
    <rPh sb="7" eb="8">
      <t>カ</t>
    </rPh>
    <phoneticPr fontId="2"/>
  </si>
  <si>
    <t>（３番の経費）</t>
    <rPh sb="2" eb="3">
      <t>バン</t>
    </rPh>
    <rPh sb="4" eb="6">
      <t>ケイヒ</t>
    </rPh>
    <phoneticPr fontId="2"/>
  </si>
  <si>
    <t>売掛・買掛消込みと、新規売上仕入入力</t>
    <rPh sb="0" eb="1">
      <t>ウ</t>
    </rPh>
    <rPh sb="1" eb="2">
      <t>カ</t>
    </rPh>
    <rPh sb="3" eb="4">
      <t>カ</t>
    </rPh>
    <rPh sb="4" eb="5">
      <t>カ</t>
    </rPh>
    <rPh sb="12" eb="13">
      <t>ウ</t>
    </rPh>
    <rPh sb="13" eb="14">
      <t>ア</t>
    </rPh>
    <rPh sb="14" eb="16">
      <t>シイ</t>
    </rPh>
    <phoneticPr fontId="2"/>
  </si>
  <si>
    <t>経費支払いの消込み・追加入力</t>
    <phoneticPr fontId="2"/>
  </si>
  <si>
    <t>売上売掛・仕入買掛・経費・仕入から登録でも問題はありません</t>
    <rPh sb="0" eb="1">
      <t>ウ</t>
    </rPh>
    <rPh sb="1" eb="2">
      <t>ア</t>
    </rPh>
    <rPh sb="2" eb="3">
      <t>ウ</t>
    </rPh>
    <rPh sb="3" eb="4">
      <t>カ</t>
    </rPh>
    <rPh sb="5" eb="7">
      <t>シイ</t>
    </rPh>
    <rPh sb="7" eb="8">
      <t>カ</t>
    </rPh>
    <rPh sb="8" eb="9">
      <t>カ</t>
    </rPh>
    <rPh sb="10" eb="12">
      <t>ケイヒ</t>
    </rPh>
    <rPh sb="13" eb="15">
      <t>シイ</t>
    </rPh>
    <rPh sb="17" eb="19">
      <t>トウロク</t>
    </rPh>
    <rPh sb="21" eb="23">
      <t>モンダイ</t>
    </rPh>
    <phoneticPr fontId="2"/>
  </si>
  <si>
    <t>～</t>
    <phoneticPr fontId="2"/>
  </si>
  <si>
    <t>売掛・買掛入力　　導入時</t>
    <rPh sb="0" eb="1">
      <t>ウ</t>
    </rPh>
    <rPh sb="1" eb="2">
      <t>カ</t>
    </rPh>
    <rPh sb="3" eb="4">
      <t>カ</t>
    </rPh>
    <rPh sb="4" eb="5">
      <t>カ</t>
    </rPh>
    <rPh sb="5" eb="7">
      <t>ニュウリョク</t>
    </rPh>
    <rPh sb="9" eb="12">
      <t>ドウニュウジ</t>
    </rPh>
    <phoneticPr fontId="2"/>
  </si>
  <si>
    <t>入力前</t>
    <rPh sb="0" eb="2">
      <t>ニュウリョク</t>
    </rPh>
    <rPh sb="2" eb="3">
      <t>マエ</t>
    </rPh>
    <phoneticPr fontId="2"/>
  </si>
  <si>
    <t>入力後</t>
    <rPh sb="0" eb="2">
      <t>ニュウリョク</t>
    </rPh>
    <rPh sb="2" eb="3">
      <t>ゴ</t>
    </rPh>
    <phoneticPr fontId="2"/>
  </si>
  <si>
    <t>売掛・買掛が一対一の場合に便利です。</t>
    <rPh sb="0" eb="1">
      <t>ウ</t>
    </rPh>
    <rPh sb="1" eb="2">
      <t>カ</t>
    </rPh>
    <rPh sb="3" eb="4">
      <t>カ</t>
    </rPh>
    <rPh sb="4" eb="5">
      <t>カ</t>
    </rPh>
    <rPh sb="6" eb="8">
      <t>イッタイ</t>
    </rPh>
    <rPh sb="8" eb="9">
      <t>イチ</t>
    </rPh>
    <rPh sb="10" eb="12">
      <t>バアイ</t>
    </rPh>
    <rPh sb="13" eb="15">
      <t>ベンリ</t>
    </rPh>
    <phoneticPr fontId="2"/>
  </si>
  <si>
    <t>Ａ商品を仕入そのままＡ商品を売り上げる。　１つ仕入れて１つ売り上げ（価格の高い商品等を販売</t>
    <rPh sb="1" eb="3">
      <t>ショウヒン</t>
    </rPh>
    <rPh sb="4" eb="6">
      <t>シイ</t>
    </rPh>
    <rPh sb="11" eb="13">
      <t>ショウヒン</t>
    </rPh>
    <rPh sb="14" eb="15">
      <t>ウ</t>
    </rPh>
    <rPh sb="16" eb="17">
      <t>ア</t>
    </rPh>
    <rPh sb="23" eb="25">
      <t>シイ</t>
    </rPh>
    <rPh sb="29" eb="30">
      <t>ウ</t>
    </rPh>
    <rPh sb="31" eb="32">
      <t>ア</t>
    </rPh>
    <rPh sb="34" eb="36">
      <t>カカク</t>
    </rPh>
    <rPh sb="37" eb="38">
      <t>タカ</t>
    </rPh>
    <rPh sb="39" eb="41">
      <t>ショウヒン</t>
    </rPh>
    <rPh sb="41" eb="42">
      <t>トウ</t>
    </rPh>
    <rPh sb="43" eb="45">
      <t>ハンバイ</t>
    </rPh>
    <phoneticPr fontId="2"/>
  </si>
  <si>
    <t>していると便利な管理方法です）</t>
    <rPh sb="5" eb="7">
      <t>ベンリ</t>
    </rPh>
    <rPh sb="8" eb="10">
      <t>カンリ</t>
    </rPh>
    <rPh sb="10" eb="12">
      <t>ホウホウ</t>
    </rPh>
    <phoneticPr fontId="2"/>
  </si>
  <si>
    <t>　得意先　１３０万円　　仕入先に１００万　支払いの場合　一対一の取引に非常にわかりやすい資金繰管理です</t>
    <rPh sb="1" eb="4">
      <t>トクイサキ</t>
    </rPh>
    <rPh sb="8" eb="9">
      <t>マン</t>
    </rPh>
    <rPh sb="9" eb="10">
      <t>エン</t>
    </rPh>
    <rPh sb="12" eb="14">
      <t>シイ</t>
    </rPh>
    <rPh sb="14" eb="15">
      <t>サキ</t>
    </rPh>
    <rPh sb="19" eb="20">
      <t>マン</t>
    </rPh>
    <rPh sb="21" eb="23">
      <t>シハラ</t>
    </rPh>
    <rPh sb="25" eb="27">
      <t>バアイ</t>
    </rPh>
    <rPh sb="28" eb="30">
      <t>イッタイ</t>
    </rPh>
    <rPh sb="30" eb="31">
      <t>1</t>
    </rPh>
    <rPh sb="32" eb="34">
      <t>トリヒキ</t>
    </rPh>
    <rPh sb="35" eb="37">
      <t>ヒジョウ</t>
    </rPh>
    <rPh sb="44" eb="47">
      <t>シキング</t>
    </rPh>
    <rPh sb="47" eb="49">
      <t>カンリ</t>
    </rPh>
    <phoneticPr fontId="2"/>
  </si>
  <si>
    <t>例　　１００万の機械をＸ社から仕入れＡ社に１３０万で販売</t>
    <rPh sb="0" eb="1">
      <t>レイ</t>
    </rPh>
    <rPh sb="6" eb="7">
      <t>マン</t>
    </rPh>
    <rPh sb="8" eb="10">
      <t>キカイ</t>
    </rPh>
    <rPh sb="12" eb="13">
      <t>シャ</t>
    </rPh>
    <rPh sb="15" eb="17">
      <t>シイ</t>
    </rPh>
    <rPh sb="19" eb="20">
      <t>シャ</t>
    </rPh>
    <rPh sb="24" eb="25">
      <t>マン</t>
    </rPh>
    <rPh sb="26" eb="28">
      <t>ハンバイ</t>
    </rPh>
    <phoneticPr fontId="2"/>
  </si>
  <si>
    <r>
      <t>経費入力</t>
    </r>
    <r>
      <rPr>
        <b/>
        <sz val="11"/>
        <color rgb="FF0000FF"/>
        <rFont val="ＭＳ Ｐゴシック"/>
        <family val="3"/>
        <charset val="128"/>
      </rPr>
      <t>（資金繰予定表メニューの３．経費）</t>
    </r>
    <rPh sb="0" eb="2">
      <t>ケイヒ</t>
    </rPh>
    <rPh sb="2" eb="4">
      <t>ニュウリョク</t>
    </rPh>
    <rPh sb="5" eb="8">
      <t>シキング</t>
    </rPh>
    <rPh sb="8" eb="11">
      <t>ヨテイヒョウ</t>
    </rPh>
    <rPh sb="18" eb="20">
      <t>ケイヒ</t>
    </rPh>
    <phoneticPr fontId="2"/>
  </si>
  <si>
    <t>この選択画面は下記の項目からでも表示できます</t>
    <rPh sb="2" eb="4">
      <t>センタク</t>
    </rPh>
    <rPh sb="4" eb="6">
      <t>ガメン</t>
    </rPh>
    <rPh sb="7" eb="9">
      <t>カキ</t>
    </rPh>
    <rPh sb="10" eb="12">
      <t>コウモク</t>
    </rPh>
    <rPh sb="16" eb="18">
      <t>ヒョウジ</t>
    </rPh>
    <phoneticPr fontId="2"/>
  </si>
  <si>
    <t>（資金繰予定表メニューの２．売掛買掛）</t>
    <rPh sb="1" eb="4">
      <t>シキング</t>
    </rPh>
    <rPh sb="4" eb="7">
      <t>ヨテイヒョウ</t>
    </rPh>
    <rPh sb="14" eb="15">
      <t>ウ</t>
    </rPh>
    <rPh sb="15" eb="16">
      <t>カ</t>
    </rPh>
    <rPh sb="16" eb="17">
      <t>カ</t>
    </rPh>
    <rPh sb="17" eb="18">
      <t>カ</t>
    </rPh>
    <phoneticPr fontId="2"/>
  </si>
  <si>
    <t>仕入先に支払いをしたら消込をしてください</t>
    <rPh sb="0" eb="2">
      <t>シイ</t>
    </rPh>
    <rPh sb="2" eb="3">
      <t>サキ</t>
    </rPh>
    <rPh sb="4" eb="6">
      <t>シハラ</t>
    </rPh>
    <rPh sb="11" eb="12">
      <t>ケ</t>
    </rPh>
    <rPh sb="12" eb="13">
      <t>コ</t>
    </rPh>
    <phoneticPr fontId="2"/>
  </si>
  <si>
    <t>得意先から入金があれば消込をしてください</t>
    <rPh sb="0" eb="2">
      <t>トクイ</t>
    </rPh>
    <rPh sb="2" eb="3">
      <t>サキ</t>
    </rPh>
    <rPh sb="5" eb="7">
      <t>ニュウキン</t>
    </rPh>
    <rPh sb="11" eb="13">
      <t>ケシコミ</t>
    </rPh>
    <phoneticPr fontId="2"/>
  </si>
  <si>
    <t>売掛入金消込みと買掛支払いと消込み新規売上仕入入力</t>
    <rPh sb="0" eb="1">
      <t>ウ</t>
    </rPh>
    <rPh sb="1" eb="2">
      <t>カ</t>
    </rPh>
    <rPh sb="8" eb="9">
      <t>カ</t>
    </rPh>
    <rPh sb="9" eb="10">
      <t>カ</t>
    </rPh>
    <rPh sb="10" eb="12">
      <t>シハラ</t>
    </rPh>
    <rPh sb="14" eb="15">
      <t>ケ</t>
    </rPh>
    <rPh sb="15" eb="16">
      <t>コ</t>
    </rPh>
    <rPh sb="17" eb="19">
      <t>シンキ</t>
    </rPh>
    <rPh sb="19" eb="20">
      <t>ウ</t>
    </rPh>
    <rPh sb="20" eb="21">
      <t>ア</t>
    </rPh>
    <rPh sb="21" eb="23">
      <t>シイ</t>
    </rPh>
    <rPh sb="23" eb="25">
      <t>ニュウリョク</t>
    </rPh>
    <phoneticPr fontId="2"/>
  </si>
  <si>
    <t>経費の消込み・追加入力</t>
    <rPh sb="0" eb="2">
      <t>ケイヒ</t>
    </rPh>
    <rPh sb="3" eb="4">
      <t>ケ</t>
    </rPh>
    <rPh sb="4" eb="5">
      <t>コ</t>
    </rPh>
    <rPh sb="7" eb="9">
      <t>ツイカ</t>
    </rPh>
    <rPh sb="9" eb="11">
      <t>ニュウリョク</t>
    </rPh>
    <phoneticPr fontId="2"/>
  </si>
  <si>
    <t>（資金繰予定表メニューの３．経費）</t>
    <rPh sb="1" eb="4">
      <t>シキング</t>
    </rPh>
    <rPh sb="4" eb="7">
      <t>ヨテイヒョウ</t>
    </rPh>
    <rPh sb="14" eb="16">
      <t>ケイヒ</t>
    </rPh>
    <phoneticPr fontId="2"/>
  </si>
  <si>
    <t>（資金繰予定表メニューの４．借入返済）</t>
    <rPh sb="1" eb="4">
      <t>シキング</t>
    </rPh>
    <rPh sb="4" eb="7">
      <t>ヨテイヒョウ</t>
    </rPh>
    <rPh sb="14" eb="15">
      <t>カ</t>
    </rPh>
    <rPh sb="15" eb="16">
      <t>イ</t>
    </rPh>
    <rPh sb="16" eb="18">
      <t>ヘンサイ</t>
    </rPh>
    <phoneticPr fontId="2"/>
  </si>
  <si>
    <t>メニューに戻る</t>
    <rPh sb="5" eb="6">
      <t>モド</t>
    </rPh>
    <phoneticPr fontId="2"/>
  </si>
  <si>
    <t>資金繰予定表保存　　　入力後は必ず保存してください</t>
    <rPh sb="0" eb="2">
      <t>シキン</t>
    </rPh>
    <rPh sb="2" eb="3">
      <t>グ</t>
    </rPh>
    <rPh sb="3" eb="5">
      <t>ヨテイ</t>
    </rPh>
    <rPh sb="5" eb="6">
      <t>ヒョウ</t>
    </rPh>
    <rPh sb="6" eb="8">
      <t>ホゾン</t>
    </rPh>
    <rPh sb="11" eb="13">
      <t>ニュウリョク</t>
    </rPh>
    <rPh sb="13" eb="14">
      <t>ゴ</t>
    </rPh>
    <rPh sb="15" eb="16">
      <t>カナラ</t>
    </rPh>
    <rPh sb="17" eb="19">
      <t>ホゾン</t>
    </rPh>
    <phoneticPr fontId="2"/>
  </si>
  <si>
    <t>上書き保存でも可</t>
    <rPh sb="0" eb="2">
      <t>ウワガ</t>
    </rPh>
    <rPh sb="3" eb="5">
      <t>ホゾン</t>
    </rPh>
    <rPh sb="7" eb="8">
      <t>カ</t>
    </rPh>
    <phoneticPr fontId="2"/>
  </si>
  <si>
    <t>資金繰シミュレーション</t>
    <rPh sb="0" eb="3">
      <t>シキング</t>
    </rPh>
    <phoneticPr fontId="2"/>
  </si>
  <si>
    <t>９．資金繰予定表保存の説明</t>
  </si>
  <si>
    <t>返済済み計</t>
    <rPh sb="0" eb="2">
      <t>ヘンサイ</t>
    </rPh>
    <rPh sb="2" eb="3">
      <t>ス</t>
    </rPh>
    <rPh sb="4" eb="5">
      <t>ケイ</t>
    </rPh>
    <phoneticPr fontId="2"/>
  </si>
  <si>
    <t>株式会社　日本オフィスネット</t>
    <rPh sb="0" eb="4">
      <t>カブシキガイシャ</t>
    </rPh>
    <rPh sb="5" eb="7">
      <t>ニホン</t>
    </rPh>
    <phoneticPr fontId="2"/>
  </si>
  <si>
    <t>171-0031　</t>
    <phoneticPr fontId="2"/>
  </si>
  <si>
    <t>東京都豊島区目白２－１６－２２　ロンアイル池袋ビル２Ｆ</t>
  </si>
  <si>
    <t>http://www.office-net.ico.bz/</t>
    <phoneticPr fontId="2"/>
  </si>
  <si>
    <t>デモ用に付き　印刷はできません　</t>
    <rPh sb="2" eb="3">
      <t>ヨウ</t>
    </rPh>
    <rPh sb="4" eb="5">
      <t>ツ</t>
    </rPh>
    <rPh sb="7" eb="9">
      <t>インサツ</t>
    </rPh>
    <phoneticPr fontId="2"/>
  </si>
  <si>
    <t>デモ用に付き指示できません</t>
    <rPh sb="2" eb="3">
      <t>ヨウ</t>
    </rPh>
    <rPh sb="4" eb="5">
      <t>ツ</t>
    </rPh>
    <rPh sb="6" eb="8">
      <t>シジ</t>
    </rPh>
    <phoneticPr fontId="2"/>
  </si>
  <si>
    <t>デモ用に付き　印刷ができません</t>
    <rPh sb="2" eb="3">
      <t>ヨウ</t>
    </rPh>
    <rPh sb="4" eb="5">
      <t>ツ</t>
    </rPh>
    <rPh sb="7" eb="9">
      <t>インサツ</t>
    </rPh>
    <phoneticPr fontId="2"/>
  </si>
  <si>
    <t>　試用版に付きこれ以上は入力できません</t>
    <rPh sb="1" eb="4">
      <t>シヨウバン</t>
    </rPh>
    <rPh sb="5" eb="6">
      <t>ツ</t>
    </rPh>
    <rPh sb="9" eb="11">
      <t>イジョウ</t>
    </rPh>
    <rPh sb="12" eb="14">
      <t>ニュウリョク</t>
    </rPh>
    <phoneticPr fontId="2"/>
  </si>
  <si>
    <t>　　デモ用に付き指示できません</t>
    <rPh sb="4" eb="5">
      <t>ヨウ</t>
    </rPh>
    <rPh sb="6" eb="7">
      <t>ツ</t>
    </rPh>
    <rPh sb="8" eb="10">
      <t>シジ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</si>
</sst>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Red]\-#,##0\ "/>
    <numFmt numFmtId="177" formatCode="#,##0.0;[Red]\-#,##0.0"/>
    <numFmt numFmtId="178" formatCode="yyyy/mm"/>
    <numFmt numFmtId="179" formatCode="[$-411]ggge&quot;年&quot;m&quot;月&quot;"/>
  </numFmts>
  <fonts count="67">
    <font>
      <sz val="11"/>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4"/>
      <color indexed="12"/>
      <name val="ＭＳ 明朝"/>
      <family val="1"/>
      <charset val="128"/>
    </font>
    <font>
      <sz val="14"/>
      <name val="ＭＳ Ｐゴシック"/>
      <family val="3"/>
      <charset val="128"/>
    </font>
    <font>
      <sz val="13"/>
      <name val="ＭＳ 明朝"/>
      <family val="1"/>
      <charset val="128"/>
    </font>
    <font>
      <sz val="13"/>
      <color indexed="8"/>
      <name val="ＭＳ 明朝"/>
      <family val="1"/>
      <charset val="128"/>
    </font>
    <font>
      <b/>
      <sz val="13"/>
      <name val="ＭＳ 明朝"/>
      <family val="1"/>
      <charset val="128"/>
    </font>
    <font>
      <sz val="13"/>
      <color indexed="12"/>
      <name val="ＭＳ 明朝"/>
      <family val="1"/>
      <charset val="128"/>
    </font>
    <font>
      <b/>
      <sz val="14"/>
      <name val="ＭＳ Ｐゴシック"/>
      <family val="3"/>
      <charset val="128"/>
    </font>
    <font>
      <b/>
      <sz val="14"/>
      <name val="ＭＳ Ｐ明朝"/>
      <family val="1"/>
      <charset val="128"/>
    </font>
    <font>
      <sz val="11"/>
      <color indexed="8"/>
      <name val="ＭＳ Ｐゴシック"/>
      <family val="3"/>
      <charset val="128"/>
    </font>
    <font>
      <sz val="12"/>
      <color indexed="12"/>
      <name val="ＭＳ 明朝"/>
      <family val="1"/>
      <charset val="128"/>
    </font>
    <font>
      <b/>
      <sz val="13"/>
      <color indexed="8"/>
      <name val="ＭＳ 明朝"/>
      <family val="1"/>
      <charset val="128"/>
    </font>
    <font>
      <sz val="12"/>
      <name val="ＭＳ Ｐゴシック"/>
      <family val="3"/>
      <charset val="128"/>
    </font>
    <font>
      <b/>
      <sz val="12"/>
      <name val="ＭＳ Ｐゴシック"/>
      <family val="3"/>
      <charset val="128"/>
    </font>
    <font>
      <b/>
      <sz val="12"/>
      <name val="ＭＳ 明朝"/>
      <family val="1"/>
      <charset val="128"/>
    </font>
    <font>
      <b/>
      <sz val="12"/>
      <name val="ＭＳ Ｐ明朝"/>
      <family val="1"/>
      <charset val="128"/>
    </font>
    <font>
      <b/>
      <sz val="16"/>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2"/>
      <color indexed="12"/>
      <name val="ＭＳ 明朝"/>
      <family val="1"/>
      <charset val="128"/>
    </font>
    <font>
      <b/>
      <sz val="12"/>
      <color indexed="10"/>
      <name val="ＭＳ Ｐゴシック"/>
      <family val="3"/>
      <charset val="128"/>
    </font>
    <font>
      <sz val="12"/>
      <name val="ＭＳ 明朝"/>
      <family val="1"/>
      <charset val="128"/>
    </font>
    <font>
      <b/>
      <sz val="11"/>
      <name val="ＭＳ Ｐゴシック"/>
      <family val="3"/>
      <charset val="128"/>
    </font>
    <font>
      <sz val="11"/>
      <color rgb="FFFF0000"/>
      <name val="ＭＳ Ｐゴシック"/>
      <family val="3"/>
      <charset val="128"/>
    </font>
    <font>
      <sz val="13"/>
      <color rgb="FF0000FF"/>
      <name val="ＭＳ 明朝"/>
      <family val="1"/>
      <charset val="128"/>
    </font>
    <font>
      <sz val="12"/>
      <color rgb="FF0000FF"/>
      <name val="ＭＳ 明朝"/>
      <family val="1"/>
      <charset val="128"/>
    </font>
    <font>
      <b/>
      <sz val="12"/>
      <color rgb="FF0000FF"/>
      <name val="ＭＳ 明朝"/>
      <family val="1"/>
      <charset val="128"/>
    </font>
    <font>
      <b/>
      <sz val="12"/>
      <color rgb="FF0000FF"/>
      <name val="ＭＳ Ｐゴシック"/>
      <family val="3"/>
      <charset val="128"/>
    </font>
    <font>
      <b/>
      <sz val="11"/>
      <color rgb="FFFF0000"/>
      <name val="ＭＳ Ｐゴシック"/>
      <family val="3"/>
      <charset val="128"/>
    </font>
    <font>
      <sz val="12"/>
      <color rgb="FF0000FF"/>
      <name val="ＭＳ Ｐゴシック"/>
      <family val="3"/>
      <charset val="128"/>
    </font>
    <font>
      <sz val="12"/>
      <color rgb="FFFF0000"/>
      <name val="ＭＳ 明朝"/>
      <family val="1"/>
      <charset val="128"/>
    </font>
    <font>
      <sz val="18"/>
      <name val="ＭＳ 明朝"/>
      <family val="1"/>
      <charset val="128"/>
    </font>
    <font>
      <sz val="14"/>
      <name val="ＭＳ 明朝"/>
      <family val="1"/>
      <charset val="128"/>
    </font>
    <font>
      <b/>
      <sz val="20"/>
      <name val="ＭＳ Ｐゴシック"/>
      <family val="3"/>
      <charset val="128"/>
    </font>
    <font>
      <u/>
      <sz val="11"/>
      <color theme="10"/>
      <name val="ＭＳ Ｐゴシック"/>
      <family val="3"/>
      <charset val="128"/>
    </font>
    <font>
      <u/>
      <sz val="10"/>
      <color rgb="FF002060"/>
      <name val="ＭＳ Ｐゴシック"/>
      <family val="3"/>
      <charset val="128"/>
    </font>
    <font>
      <sz val="14"/>
      <color rgb="FFFF0000"/>
      <name val="ＭＳ Ｐゴシック"/>
      <family val="3"/>
      <charset val="128"/>
    </font>
    <font>
      <b/>
      <u/>
      <sz val="11"/>
      <color rgb="FF0000FF"/>
      <name val="ＭＳ Ｐゴシック"/>
      <family val="3"/>
      <charset val="128"/>
    </font>
    <font>
      <b/>
      <sz val="11"/>
      <color rgb="FF0000FF"/>
      <name val="ＭＳ Ｐゴシック"/>
      <family val="3"/>
      <charset val="128"/>
    </font>
    <font>
      <u/>
      <sz val="11"/>
      <color rgb="FFFF0000"/>
      <name val="ＭＳ Ｐゴシック"/>
      <family val="3"/>
      <charset val="128"/>
    </font>
    <font>
      <u/>
      <sz val="10"/>
      <color rgb="FF0000FF"/>
      <name val="ＭＳ Ｐゴシック"/>
      <family val="3"/>
      <charset val="128"/>
    </font>
    <font>
      <u/>
      <sz val="11"/>
      <color rgb="FF0000FF"/>
      <name val="ＭＳ Ｐゴシック"/>
      <family val="3"/>
      <charset val="128"/>
    </font>
    <font>
      <u/>
      <sz val="11"/>
      <color theme="1"/>
      <name val="ＭＳ Ｐゴシック"/>
      <family val="3"/>
      <charset val="128"/>
    </font>
    <font>
      <sz val="18"/>
      <color rgb="FF0000FF"/>
      <name val="ＭＳ Ｐゴシック"/>
      <family val="3"/>
      <charset val="128"/>
    </font>
    <font>
      <sz val="11"/>
      <color rgb="FF0000FF"/>
      <name val="ＭＳ Ｐゴシック"/>
      <family val="3"/>
      <charset val="128"/>
    </font>
    <font>
      <u/>
      <sz val="11"/>
      <name val="ＭＳ Ｐゴシック"/>
      <family val="3"/>
      <charset val="128"/>
    </font>
    <font>
      <u/>
      <sz val="14"/>
      <color rgb="FF0000FF"/>
      <name val="ＭＳ Ｐゴシック"/>
      <family val="3"/>
      <charset val="128"/>
    </font>
    <font>
      <b/>
      <u/>
      <sz val="11"/>
      <color rgb="FFFF0000"/>
      <name val="ＭＳ Ｐゴシック"/>
      <family val="3"/>
      <charset val="128"/>
    </font>
    <font>
      <b/>
      <u/>
      <sz val="14"/>
      <color rgb="FF0000FF"/>
      <name val="ＭＳ Ｐゴシック"/>
      <family val="3"/>
      <charset val="128"/>
    </font>
  </fonts>
  <fills count="66">
    <fill>
      <patternFill patternType="none"/>
    </fill>
    <fill>
      <patternFill patternType="gray125"/>
    </fill>
    <fill>
      <patternFill patternType="solid">
        <fgColor indexed="43"/>
        <bgColor indexed="64"/>
      </patternFill>
    </fill>
    <fill>
      <patternFill patternType="solid">
        <fgColor indexed="9"/>
        <bgColor indexed="9"/>
      </patternFill>
    </fill>
    <fill>
      <patternFill patternType="solid">
        <fgColor indexed="35"/>
        <bgColor indexed="22"/>
      </patternFill>
    </fill>
    <fill>
      <patternFill patternType="solid">
        <fgColor indexed="35"/>
        <bgColor indexed="64"/>
      </patternFill>
    </fill>
    <fill>
      <patternFill patternType="solid">
        <fgColor indexed="43"/>
        <bgColor indexed="9"/>
      </patternFill>
    </fill>
    <fill>
      <patternFill patternType="solid">
        <fgColor indexed="34"/>
        <bgColor indexed="9"/>
      </patternFill>
    </fill>
    <fill>
      <patternFill patternType="solid">
        <fgColor indexed="11"/>
        <bgColor indexed="64"/>
      </patternFill>
    </fill>
    <fill>
      <patternFill patternType="solid">
        <fgColor indexed="15"/>
        <bgColor indexed="22"/>
      </patternFill>
    </fill>
    <fill>
      <patternFill patternType="solid">
        <fgColor indexed="49"/>
        <bgColor indexed="22"/>
      </patternFill>
    </fill>
    <fill>
      <patternFill patternType="solid">
        <fgColor indexed="27"/>
        <bgColor indexed="9"/>
      </patternFill>
    </fill>
    <fill>
      <patternFill patternType="solid">
        <fgColor indexed="13"/>
        <bgColor indexed="22"/>
      </patternFill>
    </fill>
    <fill>
      <patternFill patternType="solid">
        <fgColor indexed="34"/>
        <bgColor indexed="22"/>
      </patternFill>
    </fill>
    <fill>
      <patternFill patternType="solid">
        <fgColor indexed="11"/>
        <bgColor indexed="9"/>
      </patternFill>
    </fill>
    <fill>
      <patternFill patternType="solid">
        <fgColor indexed="27"/>
        <bgColor indexed="64"/>
      </patternFill>
    </fill>
    <fill>
      <patternFill patternType="solid">
        <fgColor indexed="11"/>
        <bgColor indexed="22"/>
      </patternFill>
    </fill>
    <fill>
      <patternFill patternType="solid">
        <fgColor indexed="35"/>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99FF99"/>
        <bgColor indexed="64"/>
      </patternFill>
    </fill>
    <fill>
      <patternFill patternType="solid">
        <fgColor rgb="FFFFCC66"/>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FF00"/>
        <bgColor indexed="9"/>
      </patternFill>
    </fill>
    <fill>
      <patternFill patternType="solid">
        <fgColor rgb="FF00FF00"/>
        <bgColor indexed="64"/>
      </patternFill>
    </fill>
    <fill>
      <patternFill patternType="solid">
        <fgColor rgb="FF00FFFF"/>
        <bgColor indexed="22"/>
      </patternFill>
    </fill>
    <fill>
      <patternFill patternType="solid">
        <fgColor rgb="FF00FFFF"/>
        <bgColor indexed="64"/>
      </patternFill>
    </fill>
    <fill>
      <patternFill patternType="solid">
        <fgColor rgb="FFCCCCFF"/>
        <bgColor indexed="22"/>
      </patternFill>
    </fill>
    <fill>
      <patternFill patternType="solid">
        <fgColor rgb="FFCCCCFF"/>
        <bgColor indexed="64"/>
      </patternFill>
    </fill>
    <fill>
      <patternFill patternType="solid">
        <fgColor rgb="FF99FF99"/>
        <bgColor indexed="9"/>
      </patternFill>
    </fill>
    <fill>
      <patternFill patternType="solid">
        <fgColor rgb="FF00B0F0"/>
        <bgColor indexed="64"/>
      </patternFill>
    </fill>
    <fill>
      <patternFill patternType="solid">
        <fgColor theme="7" tint="0.79998168889431442"/>
        <bgColor indexed="64"/>
      </patternFill>
    </fill>
    <fill>
      <patternFill patternType="solid">
        <fgColor theme="9" tint="0.79998168889431442"/>
        <bgColor indexed="9"/>
      </patternFill>
    </fill>
    <fill>
      <patternFill patternType="solid">
        <fgColor rgb="FFCCFFFF"/>
        <bgColor indexed="9"/>
      </patternFill>
    </fill>
    <fill>
      <patternFill patternType="solid">
        <fgColor rgb="FFCCFFFF"/>
        <bgColor indexed="64"/>
      </patternFill>
    </fill>
    <fill>
      <patternFill patternType="solid">
        <fgColor rgb="FFFFFF99"/>
        <bgColor indexed="64"/>
      </patternFill>
    </fill>
  </fills>
  <borders count="156">
    <border>
      <left/>
      <right/>
      <top/>
      <bottom/>
      <diagonal/>
    </border>
    <border>
      <left style="medium">
        <color indexed="8"/>
      </left>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thin">
        <color indexed="8"/>
      </bottom>
      <diagonal/>
    </border>
    <border>
      <left/>
      <right/>
      <top/>
      <bottom style="thin">
        <color indexed="8"/>
      </bottom>
      <diagonal/>
    </border>
    <border>
      <left style="medium">
        <color indexed="8"/>
      </left>
      <right/>
      <top style="medium">
        <color indexed="8"/>
      </top>
      <bottom style="thin">
        <color indexed="8"/>
      </bottom>
      <diagonal/>
    </border>
    <border>
      <left style="thin">
        <color indexed="8"/>
      </left>
      <right style="medium">
        <color indexed="64"/>
      </right>
      <top/>
      <bottom/>
      <diagonal/>
    </border>
    <border>
      <left style="thin">
        <color indexed="8"/>
      </left>
      <right style="medium">
        <color indexed="64"/>
      </right>
      <top/>
      <bottom style="medium">
        <color indexed="8"/>
      </bottom>
      <diagonal/>
    </border>
    <border>
      <left style="thin">
        <color indexed="8"/>
      </left>
      <right style="medium">
        <color indexed="64"/>
      </right>
      <top/>
      <bottom style="thin">
        <color indexed="8"/>
      </bottom>
      <diagonal/>
    </border>
    <border>
      <left style="medium">
        <color indexed="8"/>
      </left>
      <right/>
      <top/>
      <bottom style="double">
        <color indexed="8"/>
      </bottom>
      <diagonal/>
    </border>
    <border>
      <left/>
      <right/>
      <top/>
      <bottom style="medium">
        <color indexed="8"/>
      </bottom>
      <diagonal/>
    </border>
    <border>
      <left style="medium">
        <color indexed="64"/>
      </left>
      <right style="medium">
        <color indexed="64"/>
      </right>
      <top/>
      <bottom style="thin">
        <color indexed="8"/>
      </bottom>
      <diagonal/>
    </border>
    <border>
      <left style="medium">
        <color indexed="64"/>
      </left>
      <right/>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bottom style="medium">
        <color indexed="8"/>
      </bottom>
      <diagonal/>
    </border>
    <border>
      <left style="medium">
        <color indexed="8"/>
      </left>
      <right style="medium">
        <color indexed="64"/>
      </right>
      <top/>
      <bottom style="thin">
        <color indexed="8"/>
      </bottom>
      <diagonal/>
    </border>
    <border>
      <left style="medium">
        <color indexed="64"/>
      </left>
      <right/>
      <top/>
      <bottom style="double">
        <color indexed="8"/>
      </bottom>
      <diagonal/>
    </border>
    <border>
      <left style="medium">
        <color indexed="64"/>
      </left>
      <right/>
      <top style="medium">
        <color indexed="64"/>
      </top>
      <bottom style="medium">
        <color indexed="8"/>
      </bottom>
      <diagonal/>
    </border>
    <border>
      <left style="medium">
        <color indexed="64"/>
      </left>
      <right/>
      <top/>
      <bottom style="medium">
        <color indexed="64"/>
      </bottom>
      <diagonal/>
    </border>
    <border>
      <left style="medium">
        <color indexed="8"/>
      </left>
      <right style="medium">
        <color indexed="64"/>
      </right>
      <top/>
      <bottom style="medium">
        <color indexed="64"/>
      </bottom>
      <diagonal/>
    </border>
    <border>
      <left style="medium">
        <color indexed="64"/>
      </left>
      <right/>
      <top/>
      <bottom style="medium">
        <color indexed="8"/>
      </bottom>
      <diagonal/>
    </border>
    <border>
      <left style="medium">
        <color indexed="64"/>
      </left>
      <right/>
      <top/>
      <bottom/>
      <diagonal/>
    </border>
    <border>
      <left style="thin">
        <color indexed="8"/>
      </left>
      <right style="medium">
        <color indexed="64"/>
      </right>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thin">
        <color indexed="8"/>
      </bottom>
      <diagonal/>
    </border>
    <border>
      <left style="thin">
        <color indexed="8"/>
      </left>
      <right/>
      <top/>
      <bottom/>
      <diagonal/>
    </border>
    <border>
      <left style="thin">
        <color indexed="8"/>
      </left>
      <right/>
      <top/>
      <bottom style="medium">
        <color indexed="8"/>
      </bottom>
      <diagonal/>
    </border>
    <border>
      <left style="thin">
        <color indexed="8"/>
      </left>
      <right/>
      <top/>
      <bottom style="thin">
        <color indexed="8"/>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8"/>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8"/>
      </bottom>
      <diagonal/>
    </border>
    <border>
      <left style="medium">
        <color indexed="64"/>
      </left>
      <right/>
      <top style="medium">
        <color indexed="64"/>
      </top>
      <bottom style="thin">
        <color indexed="8"/>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8"/>
      </left>
      <right style="medium">
        <color indexed="64"/>
      </right>
      <top style="medium">
        <color indexed="64"/>
      </top>
      <bottom style="medium">
        <color indexed="8"/>
      </bottom>
      <diagonal/>
    </border>
    <border>
      <left style="thin">
        <color indexed="8"/>
      </left>
      <right/>
      <top/>
      <bottom style="medium">
        <color indexed="64"/>
      </bottom>
      <diagonal/>
    </border>
    <border>
      <left style="thin">
        <color indexed="64"/>
      </left>
      <right style="thin">
        <color indexed="8"/>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style="thin">
        <color indexed="64"/>
      </left>
      <right/>
      <top style="medium">
        <color indexed="64"/>
      </top>
      <bottom style="thin">
        <color indexed="8"/>
      </bottom>
      <diagonal/>
    </border>
    <border>
      <left style="thin">
        <color indexed="64"/>
      </left>
      <right/>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8"/>
      </right>
      <top style="thin">
        <color indexed="64"/>
      </top>
      <bottom style="thin">
        <color indexed="64"/>
      </bottom>
      <diagonal/>
    </border>
    <border>
      <left style="thin">
        <color indexed="64"/>
      </left>
      <right/>
      <top style="thin">
        <color indexed="64"/>
      </top>
      <bottom style="thin">
        <color indexed="8"/>
      </bottom>
      <diagonal/>
    </border>
    <border>
      <left style="thin">
        <color indexed="64"/>
      </left>
      <right style="thin">
        <color indexed="8"/>
      </right>
      <top/>
      <bottom style="medium">
        <color indexed="8"/>
      </bottom>
      <diagonal/>
    </border>
    <border>
      <left style="thin">
        <color indexed="64"/>
      </left>
      <right style="medium">
        <color indexed="64"/>
      </right>
      <top/>
      <bottom style="medium">
        <color indexed="8"/>
      </bottom>
      <diagonal/>
    </border>
    <border>
      <left style="thin">
        <color indexed="64"/>
      </left>
      <right/>
      <top/>
      <bottom style="medium">
        <color indexed="8"/>
      </bottom>
      <diagonal/>
    </border>
    <border>
      <left style="thick">
        <color indexed="64"/>
      </left>
      <right/>
      <top/>
      <bottom style="thin">
        <color indexed="8"/>
      </bottom>
      <diagonal/>
    </border>
    <border>
      <left style="thin">
        <color indexed="64"/>
      </left>
      <right style="thin">
        <color indexed="8"/>
      </right>
      <top/>
      <bottom style="thin">
        <color indexed="64"/>
      </bottom>
      <diagonal/>
    </border>
    <border>
      <left style="thin">
        <color indexed="64"/>
      </left>
      <right/>
      <top/>
      <bottom style="thin">
        <color indexed="64"/>
      </bottom>
      <diagonal/>
    </border>
    <border>
      <left style="medium">
        <color indexed="8"/>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rgb="FF800000"/>
      </left>
      <right/>
      <top style="medium">
        <color indexed="64"/>
      </top>
      <bottom style="medium">
        <color indexed="64"/>
      </bottom>
      <diagonal/>
    </border>
    <border>
      <left style="medium">
        <color rgb="FF800000"/>
      </left>
      <right/>
      <top/>
      <bottom style="thin">
        <color indexed="8"/>
      </bottom>
      <diagonal/>
    </border>
    <border>
      <left style="medium">
        <color rgb="FF800000"/>
      </left>
      <right style="thin">
        <color indexed="64"/>
      </right>
      <top style="thin">
        <color indexed="64"/>
      </top>
      <bottom style="thin">
        <color indexed="64"/>
      </bottom>
      <diagonal/>
    </border>
    <border>
      <left style="medium">
        <color rgb="FF800000"/>
      </left>
      <right/>
      <top style="medium">
        <color indexed="64"/>
      </top>
      <bottom/>
      <diagonal/>
    </border>
    <border>
      <left style="medium">
        <color rgb="FF800000"/>
      </left>
      <right/>
      <top style="medium">
        <color indexed="64"/>
      </top>
      <bottom style="thin">
        <color indexed="64"/>
      </bottom>
      <diagonal/>
    </border>
    <border>
      <left style="medium">
        <color rgb="FF800000"/>
      </left>
      <right style="thin">
        <color indexed="64"/>
      </right>
      <top style="medium">
        <color indexed="64"/>
      </top>
      <bottom style="thin">
        <color indexed="64"/>
      </bottom>
      <diagonal/>
    </border>
    <border>
      <left style="medium">
        <color rgb="FF800000"/>
      </left>
      <right style="thin">
        <color indexed="64"/>
      </right>
      <top style="thin">
        <color indexed="64"/>
      </top>
      <bottom style="medium">
        <color indexed="64"/>
      </bottom>
      <diagonal/>
    </border>
    <border>
      <left style="medium">
        <color rgb="FF800000"/>
      </left>
      <right/>
      <top/>
      <bottom style="medium">
        <color indexed="8"/>
      </bottom>
      <diagonal/>
    </border>
    <border>
      <left style="medium">
        <color rgb="FF800000"/>
      </left>
      <right/>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8"/>
      </left>
      <right/>
      <top style="medium">
        <color indexed="64"/>
      </top>
      <bottom style="medium">
        <color indexed="64"/>
      </bottom>
      <diagonal/>
    </border>
    <border>
      <left style="medium">
        <color indexed="8"/>
      </left>
      <right style="medium">
        <color indexed="8"/>
      </right>
      <top style="medium">
        <color indexed="8"/>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8"/>
      </top>
      <bottom style="thin">
        <color indexed="64"/>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8"/>
      </left>
      <right/>
      <top style="double">
        <color rgb="FFFF0000"/>
      </top>
      <bottom style="thin">
        <color indexed="8"/>
      </bottom>
      <diagonal/>
    </border>
    <border>
      <left style="medium">
        <color indexed="64"/>
      </left>
      <right style="medium">
        <color indexed="64"/>
      </right>
      <top style="double">
        <color rgb="FFFF0000"/>
      </top>
      <bottom style="thin">
        <color indexed="8"/>
      </bottom>
      <diagonal/>
    </border>
    <border>
      <left style="thin">
        <color indexed="8"/>
      </left>
      <right style="medium">
        <color indexed="64"/>
      </right>
      <top style="double">
        <color rgb="FFFF0000"/>
      </top>
      <bottom style="thin">
        <color indexed="8"/>
      </bottom>
      <diagonal/>
    </border>
    <border>
      <left/>
      <right/>
      <top style="double">
        <color rgb="FFFF0000"/>
      </top>
      <bottom style="thin">
        <color indexed="8"/>
      </bottom>
      <diagonal/>
    </border>
    <border>
      <left style="thin">
        <color indexed="8"/>
      </left>
      <right/>
      <top/>
      <bottom style="double">
        <color rgb="FFFF0000"/>
      </bottom>
      <diagonal/>
    </border>
    <border>
      <left style="thin">
        <color indexed="8"/>
      </left>
      <right style="medium">
        <color indexed="64"/>
      </right>
      <top/>
      <bottom style="double">
        <color rgb="FFFF0000"/>
      </bottom>
      <diagonal/>
    </border>
    <border>
      <left style="medium">
        <color indexed="64"/>
      </left>
      <right style="medium">
        <color indexed="64"/>
      </right>
      <top/>
      <bottom style="double">
        <color rgb="FFFF0000"/>
      </bottom>
      <diagonal/>
    </border>
    <border>
      <left/>
      <right/>
      <top/>
      <bottom style="double">
        <color rgb="FFFF0000"/>
      </bottom>
      <diagonal/>
    </border>
    <border>
      <left style="double">
        <color rgb="FFFF0000"/>
      </left>
      <right/>
      <top/>
      <bottom style="thin">
        <color indexed="8"/>
      </bottom>
      <diagonal/>
    </border>
    <border>
      <left style="double">
        <color rgb="FFFF0000"/>
      </left>
      <right/>
      <top/>
      <bottom style="double">
        <color rgb="FFFF0000"/>
      </bottom>
      <diagonal/>
    </border>
    <border>
      <left/>
      <right/>
      <top/>
      <bottom style="medium">
        <color indexed="64"/>
      </bottom>
      <diagonal/>
    </border>
    <border>
      <left style="medium">
        <color indexed="64"/>
      </left>
      <right/>
      <top style="medium">
        <color indexed="8"/>
      </top>
      <bottom style="thin">
        <color indexed="64"/>
      </bottom>
      <diagonal/>
    </border>
    <border>
      <left/>
      <right/>
      <top style="medium">
        <color indexed="8"/>
      </top>
      <bottom style="thin">
        <color indexed="64"/>
      </bottom>
      <diagonal/>
    </border>
    <border>
      <left/>
      <right/>
      <top style="thin">
        <color indexed="8"/>
      </top>
      <bottom style="thin">
        <color indexed="64"/>
      </bottom>
      <diagonal/>
    </border>
    <border>
      <left/>
      <right/>
      <top style="thin">
        <color indexed="64"/>
      </top>
      <bottom/>
      <diagonal/>
    </border>
    <border>
      <left style="thin">
        <color indexed="8"/>
      </left>
      <right style="medium">
        <color indexed="64"/>
      </right>
      <top style="medium">
        <color indexed="64"/>
      </top>
      <bottom style="medium">
        <color indexed="8"/>
      </bottom>
      <diagonal/>
    </border>
    <border>
      <left style="thin">
        <color indexed="8"/>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style="thick">
        <color indexed="64"/>
      </left>
      <right/>
      <top/>
      <bottom/>
      <diagonal/>
    </border>
    <border>
      <left/>
      <right/>
      <top style="medium">
        <color indexed="64"/>
      </top>
      <bottom style="medium">
        <color indexed="8"/>
      </bottom>
      <diagonal/>
    </border>
    <border>
      <left style="thick">
        <color rgb="FF0000FF"/>
      </left>
      <right style="medium">
        <color indexed="64"/>
      </right>
      <top/>
      <bottom style="thin">
        <color indexed="8"/>
      </bottom>
      <diagonal/>
    </border>
    <border>
      <left style="thick">
        <color rgb="FF0000FF"/>
      </left>
      <right style="medium">
        <color indexed="64"/>
      </right>
      <top/>
      <bottom/>
      <diagonal/>
    </border>
    <border>
      <left style="thick">
        <color rgb="FF0000FF"/>
      </left>
      <right style="medium">
        <color indexed="64"/>
      </right>
      <top style="medium">
        <color indexed="64"/>
      </top>
      <bottom style="medium">
        <color indexed="64"/>
      </bottom>
      <diagonal/>
    </border>
    <border>
      <left style="thick">
        <color rgb="FF0000FF"/>
      </left>
      <right style="medium">
        <color indexed="8"/>
      </right>
      <top/>
      <bottom style="thin">
        <color indexed="8"/>
      </bottom>
      <diagonal/>
    </border>
    <border>
      <left style="thick">
        <color rgb="FF0000FF"/>
      </left>
      <right style="medium">
        <color indexed="64"/>
      </right>
      <top style="medium">
        <color indexed="64"/>
      </top>
      <bottom style="thin">
        <color indexed="8"/>
      </bottom>
      <diagonal/>
    </border>
    <border>
      <left style="thick">
        <color rgb="FF0000FF"/>
      </left>
      <right style="medium">
        <color indexed="8"/>
      </right>
      <top/>
      <bottom style="medium">
        <color indexed="8"/>
      </bottom>
      <diagonal/>
    </border>
    <border>
      <left style="thick">
        <color rgb="FF0000FF"/>
      </left>
      <right style="medium">
        <color indexed="64"/>
      </right>
      <top style="medium">
        <color indexed="64"/>
      </top>
      <bottom style="medium">
        <color indexed="8"/>
      </bottom>
      <diagonal/>
    </border>
    <border>
      <left style="thick">
        <color rgb="FF0000FF"/>
      </left>
      <right style="medium">
        <color indexed="64"/>
      </right>
      <top style="medium">
        <color indexed="8"/>
      </top>
      <bottom style="thin">
        <color indexed="8"/>
      </bottom>
      <diagonal/>
    </border>
    <border>
      <left style="thick">
        <color rgb="FF0000FF"/>
      </left>
      <right style="medium">
        <color indexed="64"/>
      </right>
      <top/>
      <bottom style="medium">
        <color indexed="64"/>
      </bottom>
      <diagonal/>
    </border>
    <border>
      <left style="thick">
        <color rgb="FF0000FF"/>
      </left>
      <right style="medium">
        <color indexed="64"/>
      </right>
      <top/>
      <bottom style="medium">
        <color indexed="8"/>
      </bottom>
      <diagonal/>
    </border>
    <border>
      <left style="thick">
        <color rgb="FF0000FF"/>
      </left>
      <right style="medium">
        <color indexed="64"/>
      </right>
      <top style="double">
        <color rgb="FFFF0000"/>
      </top>
      <bottom style="thin">
        <color indexed="8"/>
      </bottom>
      <diagonal/>
    </border>
    <border>
      <left style="thick">
        <color rgb="FF0000FF"/>
      </left>
      <right style="medium">
        <color indexed="64"/>
      </right>
      <top/>
      <bottom style="double">
        <color rgb="FFFF0000"/>
      </bottom>
      <diagonal/>
    </border>
    <border>
      <left style="thick">
        <color rgb="FF0000FF"/>
      </left>
      <right style="medium">
        <color indexed="64"/>
      </right>
      <top style="medium">
        <color indexed="8"/>
      </top>
      <bottom style="thin">
        <color indexed="64"/>
      </bottom>
      <diagonal/>
    </border>
    <border>
      <left style="thick">
        <color rgb="FF0000FF"/>
      </left>
      <right style="medium">
        <color indexed="64"/>
      </right>
      <top style="thin">
        <color indexed="64"/>
      </top>
      <bottom style="thin">
        <color indexed="64"/>
      </bottom>
      <diagonal/>
    </border>
    <border>
      <left style="thick">
        <color rgb="FF0000FF"/>
      </left>
      <right style="medium">
        <color indexed="64"/>
      </right>
      <top style="thin">
        <color indexed="8"/>
      </top>
      <bottom style="thin">
        <color indexed="64"/>
      </bottom>
      <diagonal/>
    </border>
    <border>
      <left style="thick">
        <color rgb="FF0000FF"/>
      </left>
      <right style="medium">
        <color indexed="64"/>
      </right>
      <top/>
      <bottom style="thin">
        <color indexed="64"/>
      </bottom>
      <diagonal/>
    </border>
    <border>
      <left style="thick">
        <color rgb="FF0000FF"/>
      </left>
      <right style="medium">
        <color indexed="64"/>
      </right>
      <top style="thin">
        <color indexed="64"/>
      </top>
      <bottom/>
      <diagonal/>
    </border>
    <border>
      <left style="double">
        <color rgb="FFFF0000"/>
      </left>
      <right/>
      <top style="double">
        <color rgb="FFFF0000"/>
      </top>
      <bottom style="thin">
        <color indexed="64"/>
      </bottom>
      <diagonal/>
    </border>
    <border>
      <left style="double">
        <color rgb="FFFF0000"/>
      </left>
      <right/>
      <top/>
      <bottom style="thin">
        <color indexed="64"/>
      </bottom>
      <diagonal/>
    </border>
    <border>
      <left style="double">
        <color rgb="FFFF0000"/>
      </left>
      <right/>
      <top style="thin">
        <color indexed="64"/>
      </top>
      <bottom style="thin">
        <color indexed="64"/>
      </bottom>
      <diagonal/>
    </border>
    <border>
      <left style="double">
        <color rgb="FFFF0000"/>
      </left>
      <right/>
      <top style="thin">
        <color indexed="8"/>
      </top>
      <bottom style="double">
        <color rgb="FFFF0000"/>
      </bottom>
      <diagonal/>
    </border>
    <border>
      <left style="double">
        <color rgb="FFFF0000"/>
      </left>
      <right/>
      <top/>
      <bottom/>
      <diagonal/>
    </border>
    <border>
      <left style="double">
        <color rgb="FFFF0000"/>
      </left>
      <right/>
      <top style="thin">
        <color indexed="64"/>
      </top>
      <bottom style="double">
        <color rgb="FFFF0000"/>
      </bottom>
      <diagonal/>
    </border>
    <border>
      <left style="thick">
        <color rgb="FF0000FF"/>
      </left>
      <right style="medium">
        <color indexed="64"/>
      </right>
      <top style="medium">
        <color indexed="64"/>
      </top>
      <bottom style="thin">
        <color indexed="64"/>
      </bottom>
      <diagonal/>
    </border>
    <border>
      <left style="thick">
        <color rgb="FF0000FF"/>
      </left>
      <right style="medium">
        <color indexed="64"/>
      </right>
      <top style="medium">
        <color indexed="64"/>
      </top>
      <bottom/>
      <diagonal/>
    </border>
    <border>
      <left style="thick">
        <color rgb="FF0000FF"/>
      </left>
      <right/>
      <top/>
      <bottom/>
      <diagonal/>
    </border>
    <border>
      <left style="double">
        <color rgb="FFFF0000"/>
      </left>
      <right style="double">
        <color rgb="FFFF0000"/>
      </right>
      <top style="double">
        <color rgb="FFFF0000"/>
      </top>
      <bottom/>
      <diagonal/>
    </border>
    <border>
      <left style="double">
        <color rgb="FFFF0000"/>
      </left>
      <right style="double">
        <color rgb="FFFF0000"/>
      </right>
      <top/>
      <bottom style="double">
        <color rgb="FFFF0000"/>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bottom style="medium">
        <color indexed="8"/>
      </bottom>
      <diagonal/>
    </border>
    <border>
      <left style="thin">
        <color indexed="64"/>
      </left>
      <right style="thin">
        <color indexed="64"/>
      </right>
      <top style="thin">
        <color indexed="64"/>
      </top>
      <bottom/>
      <diagonal/>
    </border>
  </borders>
  <cellStyleXfs count="46">
    <xf numFmtId="0" fontId="0" fillId="0" borderId="0"/>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1" fillId="33" borderId="0" applyNumberFormat="0" applyBorder="0" applyAlignment="0" applyProtection="0">
      <alignment vertical="center"/>
    </xf>
    <xf numFmtId="0" fontId="21" fillId="34" borderId="0" applyNumberFormat="0" applyBorder="0" applyAlignment="0" applyProtection="0">
      <alignment vertical="center"/>
    </xf>
    <xf numFmtId="0" fontId="21" fillId="35" borderId="0" applyNumberFormat="0" applyBorder="0" applyAlignment="0" applyProtection="0">
      <alignment vertical="center"/>
    </xf>
    <xf numFmtId="0" fontId="21" fillId="36" borderId="0" applyNumberFormat="0" applyBorder="0" applyAlignment="0" applyProtection="0">
      <alignment vertical="center"/>
    </xf>
    <xf numFmtId="0" fontId="21" fillId="37" borderId="0" applyNumberFormat="0" applyBorder="0" applyAlignment="0" applyProtection="0">
      <alignment vertical="center"/>
    </xf>
    <xf numFmtId="0" fontId="21" fillId="38" borderId="0" applyNumberFormat="0" applyBorder="0" applyAlignment="0" applyProtection="0">
      <alignment vertical="center"/>
    </xf>
    <xf numFmtId="0" fontId="21" fillId="39" borderId="0" applyNumberFormat="0" applyBorder="0" applyAlignment="0" applyProtection="0">
      <alignment vertical="center"/>
    </xf>
    <xf numFmtId="0" fontId="21" fillId="40" borderId="0" applyNumberFormat="0" applyBorder="0" applyAlignment="0" applyProtection="0">
      <alignment vertical="center"/>
    </xf>
    <xf numFmtId="0" fontId="21" fillId="41" borderId="0" applyNumberFormat="0" applyBorder="0" applyAlignment="0" applyProtection="0">
      <alignment vertical="center"/>
    </xf>
    <xf numFmtId="0" fontId="22" fillId="0" borderId="0" applyNumberFormat="0" applyFill="0" applyBorder="0" applyAlignment="0" applyProtection="0">
      <alignment vertical="center"/>
    </xf>
    <xf numFmtId="0" fontId="23" fillId="42" borderId="68" applyNumberFormat="0" applyAlignment="0" applyProtection="0">
      <alignment vertical="center"/>
    </xf>
    <xf numFmtId="0" fontId="24" fillId="43" borderId="0" applyNumberFormat="0" applyBorder="0" applyAlignment="0" applyProtection="0">
      <alignment vertical="center"/>
    </xf>
    <xf numFmtId="0" fontId="12" fillId="44" borderId="69" applyNumberFormat="0" applyFont="0" applyAlignment="0" applyProtection="0">
      <alignment vertical="center"/>
    </xf>
    <xf numFmtId="0" fontId="25" fillId="0" borderId="70" applyNumberFormat="0" applyFill="0" applyAlignment="0" applyProtection="0">
      <alignment vertical="center"/>
    </xf>
    <xf numFmtId="0" fontId="26" fillId="45" borderId="0" applyNumberFormat="0" applyBorder="0" applyAlignment="0" applyProtection="0">
      <alignment vertical="center"/>
    </xf>
    <xf numFmtId="0" fontId="27" fillId="46" borderId="71"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29" fillId="0" borderId="72" applyNumberFormat="0" applyFill="0" applyAlignment="0" applyProtection="0">
      <alignment vertical="center"/>
    </xf>
    <xf numFmtId="0" fontId="30" fillId="0" borderId="73" applyNumberFormat="0" applyFill="0" applyAlignment="0" applyProtection="0">
      <alignment vertical="center"/>
    </xf>
    <xf numFmtId="0" fontId="31" fillId="0" borderId="74" applyNumberFormat="0" applyFill="0" applyAlignment="0" applyProtection="0">
      <alignment vertical="center"/>
    </xf>
    <xf numFmtId="0" fontId="31" fillId="0" borderId="0" applyNumberFormat="0" applyFill="0" applyBorder="0" applyAlignment="0" applyProtection="0">
      <alignment vertical="center"/>
    </xf>
    <xf numFmtId="0" fontId="32" fillId="0" borderId="75" applyNumberFormat="0" applyFill="0" applyAlignment="0" applyProtection="0">
      <alignment vertical="center"/>
    </xf>
    <xf numFmtId="0" fontId="33" fillId="46" borderId="76" applyNumberFormat="0" applyAlignment="0" applyProtection="0">
      <alignment vertical="center"/>
    </xf>
    <xf numFmtId="0" fontId="34" fillId="0" borderId="0" applyNumberFormat="0" applyFill="0" applyBorder="0" applyAlignment="0" applyProtection="0">
      <alignment vertical="center"/>
    </xf>
    <xf numFmtId="0" fontId="35" fillId="47" borderId="71" applyNumberFormat="0" applyAlignment="0" applyProtection="0">
      <alignment vertical="center"/>
    </xf>
    <xf numFmtId="0" fontId="20" fillId="0" borderId="0">
      <alignment vertical="center"/>
    </xf>
    <xf numFmtId="0" fontId="20" fillId="0" borderId="0">
      <alignment vertical="center"/>
    </xf>
    <xf numFmtId="0" fontId="36" fillId="48" borderId="0" applyNumberFormat="0" applyBorder="0" applyAlignment="0" applyProtection="0">
      <alignment vertical="center"/>
    </xf>
    <xf numFmtId="0" fontId="52" fillId="0" borderId="0" applyNumberFormat="0" applyFill="0" applyBorder="0" applyAlignment="0" applyProtection="0"/>
  </cellStyleXfs>
  <cellXfs count="580">
    <xf numFmtId="0" fontId="0" fillId="0" borderId="0" xfId="0"/>
    <xf numFmtId="38" fontId="0" fillId="0" borderId="0" xfId="33" applyFont="1"/>
    <xf numFmtId="0" fontId="6" fillId="0" borderId="0" xfId="0" applyFont="1"/>
    <xf numFmtId="38" fontId="6" fillId="2" borderId="7" xfId="33" applyFont="1" applyFill="1" applyBorder="1" applyAlignment="1" applyProtection="1"/>
    <xf numFmtId="38" fontId="6" fillId="2" borderId="8" xfId="33" applyFont="1" applyFill="1" applyBorder="1" applyAlignment="1">
      <alignment horizontal="center"/>
    </xf>
    <xf numFmtId="38" fontId="9" fillId="0" borderId="9" xfId="33" applyFont="1" applyBorder="1" applyAlignment="1" applyProtection="1">
      <protection locked="0"/>
    </xf>
    <xf numFmtId="38" fontId="6" fillId="6" borderId="8" xfId="33" applyFont="1" applyFill="1" applyBorder="1"/>
    <xf numFmtId="38" fontId="6" fillId="7" borderId="8" xfId="33" applyFont="1" applyFill="1" applyBorder="1"/>
    <xf numFmtId="38" fontId="4" fillId="0" borderId="11" xfId="33" applyFont="1" applyBorder="1" applyProtection="1">
      <protection locked="0"/>
    </xf>
    <xf numFmtId="38" fontId="4" fillId="0" borderId="13" xfId="33" applyFont="1" applyBorder="1" applyAlignment="1" applyProtection="1">
      <alignment horizontal="left"/>
      <protection locked="0"/>
    </xf>
    <xf numFmtId="0" fontId="3" fillId="0" borderId="0" xfId="0" applyFont="1"/>
    <xf numFmtId="38" fontId="4" fillId="0" borderId="13" xfId="33" applyFont="1" applyBorder="1" applyProtection="1">
      <protection locked="0"/>
    </xf>
    <xf numFmtId="38" fontId="4" fillId="0" borderId="16" xfId="33" applyFont="1" applyBorder="1" applyProtection="1">
      <protection locked="0"/>
    </xf>
    <xf numFmtId="38" fontId="4" fillId="0" borderId="16" xfId="33" applyFont="1" applyBorder="1" applyAlignment="1" applyProtection="1">
      <protection locked="0"/>
    </xf>
    <xf numFmtId="38" fontId="4" fillId="0" borderId="17" xfId="33" applyFont="1" applyBorder="1" applyProtection="1">
      <protection locked="0"/>
    </xf>
    <xf numFmtId="38" fontId="5" fillId="10" borderId="19" xfId="33" applyFont="1" applyFill="1" applyBorder="1"/>
    <xf numFmtId="38" fontId="5" fillId="11" borderId="3" xfId="33" applyFont="1" applyFill="1" applyBorder="1"/>
    <xf numFmtId="38" fontId="5" fillId="11" borderId="3" xfId="33" applyFont="1" applyFill="1" applyBorder="1" applyAlignment="1">
      <alignment horizontal="center"/>
    </xf>
    <xf numFmtId="38" fontId="5" fillId="11" borderId="1" xfId="33" applyFont="1" applyFill="1" applyBorder="1"/>
    <xf numFmtId="38" fontId="5" fillId="12" borderId="3" xfId="33" applyFont="1" applyFill="1" applyBorder="1" applyAlignment="1">
      <alignment horizontal="center"/>
    </xf>
    <xf numFmtId="38" fontId="5" fillId="13" borderId="1" xfId="33" applyFont="1" applyFill="1" applyBorder="1"/>
    <xf numFmtId="38" fontId="5" fillId="14" borderId="3" xfId="33" applyFont="1" applyFill="1" applyBorder="1"/>
    <xf numFmtId="38" fontId="5" fillId="14" borderId="3" xfId="33" applyFont="1" applyFill="1" applyBorder="1" applyAlignment="1">
      <alignment horizontal="center"/>
    </xf>
    <xf numFmtId="38" fontId="5" fillId="14" borderId="1" xfId="33" applyFont="1" applyFill="1" applyBorder="1"/>
    <xf numFmtId="38" fontId="5" fillId="9" borderId="3" xfId="33" applyFont="1" applyFill="1" applyBorder="1" applyAlignment="1">
      <alignment horizontal="center"/>
    </xf>
    <xf numFmtId="38" fontId="5" fillId="9" borderId="1" xfId="33" applyFont="1" applyFill="1" applyBorder="1" applyAlignment="1">
      <alignment horizontal="center"/>
    </xf>
    <xf numFmtId="38" fontId="5" fillId="10" borderId="3" xfId="33" applyFont="1" applyFill="1" applyBorder="1" applyAlignment="1">
      <alignment horizontal="center"/>
    </xf>
    <xf numFmtId="38" fontId="5" fillId="10" borderId="1" xfId="33" applyFont="1" applyFill="1" applyBorder="1"/>
    <xf numFmtId="38" fontId="5" fillId="8" borderId="1" xfId="33" applyFont="1" applyFill="1" applyBorder="1"/>
    <xf numFmtId="38" fontId="11" fillId="15" borderId="1" xfId="33" applyFont="1" applyFill="1" applyBorder="1"/>
    <xf numFmtId="0" fontId="7" fillId="16" borderId="21" xfId="0" applyFont="1" applyFill="1" applyBorder="1"/>
    <xf numFmtId="0" fontId="7" fillId="16" borderId="22" xfId="0" applyFont="1" applyFill="1" applyBorder="1"/>
    <xf numFmtId="38" fontId="9" fillId="0" borderId="12" xfId="33" applyFont="1" applyBorder="1" applyAlignment="1" applyProtection="1">
      <protection locked="0"/>
    </xf>
    <xf numFmtId="0" fontId="7" fillId="16" borderId="19" xfId="0" applyFont="1" applyFill="1" applyBorder="1"/>
    <xf numFmtId="38" fontId="6" fillId="16" borderId="23" xfId="33" applyFont="1" applyFill="1" applyBorder="1"/>
    <xf numFmtId="0" fontId="10" fillId="0" borderId="0" xfId="0" applyFont="1"/>
    <xf numFmtId="38" fontId="6" fillId="2" borderId="28" xfId="33" applyFont="1" applyFill="1" applyBorder="1" applyAlignment="1" applyProtection="1"/>
    <xf numFmtId="38" fontId="6" fillId="2" borderId="29" xfId="33" applyFont="1" applyFill="1" applyBorder="1" applyAlignment="1">
      <alignment horizontal="center"/>
    </xf>
    <xf numFmtId="38" fontId="9" fillId="0" borderId="30" xfId="33" applyFont="1" applyBorder="1" applyAlignment="1" applyProtection="1">
      <protection locked="0"/>
    </xf>
    <xf numFmtId="38" fontId="6" fillId="2" borderId="31" xfId="33" applyFont="1" applyFill="1" applyBorder="1" applyAlignment="1" applyProtection="1"/>
    <xf numFmtId="38" fontId="6" fillId="2" borderId="25" xfId="33" applyFont="1" applyFill="1" applyBorder="1" applyAlignment="1">
      <alignment horizontal="center"/>
    </xf>
    <xf numFmtId="38" fontId="9" fillId="0" borderId="9" xfId="33" applyFont="1" applyFill="1" applyBorder="1" applyAlignment="1" applyProtection="1">
      <protection locked="0"/>
    </xf>
    <xf numFmtId="38" fontId="9" fillId="49" borderId="12" xfId="33" applyFont="1" applyFill="1" applyBorder="1" applyAlignment="1" applyProtection="1">
      <protection locked="0"/>
    </xf>
    <xf numFmtId="38" fontId="9" fillId="49" borderId="30" xfId="33" applyFont="1" applyFill="1" applyBorder="1" applyAlignment="1" applyProtection="1">
      <protection locked="0"/>
    </xf>
    <xf numFmtId="38" fontId="6" fillId="6" borderId="29" xfId="33" applyFont="1" applyFill="1" applyBorder="1"/>
    <xf numFmtId="38" fontId="5" fillId="11" borderId="21" xfId="33" applyFont="1" applyFill="1" applyBorder="1"/>
    <xf numFmtId="38" fontId="4" fillId="0" borderId="22" xfId="33" applyFont="1" applyBorder="1" applyProtection="1">
      <protection locked="0"/>
    </xf>
    <xf numFmtId="38" fontId="3" fillId="14" borderId="19" xfId="33" applyFont="1" applyFill="1" applyBorder="1" applyAlignment="1">
      <alignment horizontal="center"/>
    </xf>
    <xf numFmtId="38" fontId="3" fillId="14" borderId="20" xfId="33" applyFont="1" applyFill="1" applyBorder="1"/>
    <xf numFmtId="55" fontId="6" fillId="0" borderId="0" xfId="0" applyNumberFormat="1" applyFont="1"/>
    <xf numFmtId="0" fontId="8" fillId="0" borderId="0" xfId="0" applyFont="1"/>
    <xf numFmtId="38" fontId="6" fillId="6" borderId="25" xfId="33" applyFont="1" applyFill="1" applyBorder="1"/>
    <xf numFmtId="38" fontId="9" fillId="0" borderId="12" xfId="33" applyFont="1" applyFill="1" applyBorder="1" applyAlignment="1" applyProtection="1">
      <protection locked="0"/>
    </xf>
    <xf numFmtId="38" fontId="6" fillId="7" borderId="25" xfId="33" applyFont="1" applyFill="1" applyBorder="1"/>
    <xf numFmtId="38" fontId="6" fillId="16" borderId="32" xfId="33" applyFont="1" applyFill="1" applyBorder="1"/>
    <xf numFmtId="0" fontId="15" fillId="3" borderId="1" xfId="0" applyFont="1" applyFill="1" applyBorder="1"/>
    <xf numFmtId="38" fontId="16" fillId="17" borderId="35" xfId="33" applyFont="1" applyFill="1" applyBorder="1" applyAlignment="1">
      <alignment horizontal="center"/>
    </xf>
    <xf numFmtId="55" fontId="16" fillId="2" borderId="37" xfId="33" applyNumberFormat="1" applyFont="1" applyFill="1" applyBorder="1" applyAlignment="1">
      <alignment horizontal="center"/>
    </xf>
    <xf numFmtId="0" fontId="15" fillId="0" borderId="0" xfId="0" applyFont="1"/>
    <xf numFmtId="38" fontId="16" fillId="0" borderId="0" xfId="33" applyFont="1"/>
    <xf numFmtId="38" fontId="5" fillId="0" borderId="0" xfId="33" applyFont="1" applyFill="1" applyBorder="1"/>
    <xf numFmtId="38" fontId="3" fillId="0" borderId="0" xfId="33" applyFont="1" applyFill="1" applyBorder="1" applyAlignment="1">
      <alignment horizontal="center"/>
    </xf>
    <xf numFmtId="38" fontId="3" fillId="0" borderId="0" xfId="33" applyFont="1" applyFill="1" applyBorder="1"/>
    <xf numFmtId="38" fontId="3" fillId="52" borderId="0" xfId="33" applyFont="1" applyFill="1" applyBorder="1"/>
    <xf numFmtId="0" fontId="6" fillId="52" borderId="0" xfId="0" applyFont="1" applyFill="1"/>
    <xf numFmtId="38" fontId="0" fillId="52" borderId="0" xfId="33" applyFont="1" applyFill="1"/>
    <xf numFmtId="38" fontId="16" fillId="0" borderId="36" xfId="33" applyFont="1" applyBorder="1" applyProtection="1"/>
    <xf numFmtId="38" fontId="16" fillId="0" borderId="0" xfId="33" applyFont="1" applyAlignment="1">
      <alignment horizontal="center"/>
    </xf>
    <xf numFmtId="38" fontId="16" fillId="16" borderId="13" xfId="33" applyFont="1" applyFill="1" applyBorder="1"/>
    <xf numFmtId="38" fontId="16" fillId="16" borderId="13" xfId="33" applyFont="1" applyFill="1" applyBorder="1" applyAlignment="1">
      <alignment vertical="center"/>
    </xf>
    <xf numFmtId="38" fontId="16" fillId="0" borderId="0" xfId="33" applyFont="1" applyAlignment="1">
      <alignment vertical="center"/>
    </xf>
    <xf numFmtId="38" fontId="16" fillId="0" borderId="0" xfId="33" applyFont="1" applyAlignment="1"/>
    <xf numFmtId="38" fontId="16" fillId="16" borderId="13" xfId="33" applyFont="1" applyFill="1" applyBorder="1" applyAlignment="1">
      <alignment vertical="top"/>
    </xf>
    <xf numFmtId="38" fontId="16" fillId="0" borderId="0" xfId="33" applyFont="1" applyAlignment="1">
      <alignment vertical="top"/>
    </xf>
    <xf numFmtId="38" fontId="16" fillId="16" borderId="64" xfId="33" applyFont="1" applyFill="1" applyBorder="1"/>
    <xf numFmtId="0" fontId="39" fillId="0" borderId="0" xfId="0" applyFont="1"/>
    <xf numFmtId="38" fontId="15" fillId="0" borderId="0" xfId="33" applyFont="1"/>
    <xf numFmtId="0" fontId="15" fillId="3" borderId="2" xfId="0" applyFont="1" applyFill="1" applyBorder="1"/>
    <xf numFmtId="38" fontId="17" fillId="17" borderId="45" xfId="33" applyFont="1" applyFill="1" applyBorder="1" applyAlignment="1">
      <alignment horizontal="center"/>
    </xf>
    <xf numFmtId="38" fontId="17" fillId="17" borderId="24" xfId="33" applyFont="1" applyFill="1" applyBorder="1"/>
    <xf numFmtId="0" fontId="15" fillId="3" borderId="3" xfId="0" applyFont="1" applyFill="1" applyBorder="1"/>
    <xf numFmtId="38" fontId="15" fillId="3" borderId="22" xfId="33" applyFont="1" applyFill="1" applyBorder="1"/>
    <xf numFmtId="38" fontId="15" fillId="3" borderId="25" xfId="33" applyFont="1" applyFill="1" applyBorder="1"/>
    <xf numFmtId="0" fontId="15" fillId="4" borderId="4" xfId="0" applyFont="1" applyFill="1" applyBorder="1"/>
    <xf numFmtId="38" fontId="13" fillId="0" borderId="13" xfId="33" applyFont="1" applyBorder="1" applyProtection="1">
      <protection locked="0"/>
    </xf>
    <xf numFmtId="38" fontId="13" fillId="0" borderId="14" xfId="33" applyFont="1" applyBorder="1" applyAlignment="1" applyProtection="1">
      <protection locked="0"/>
    </xf>
    <xf numFmtId="38" fontId="13" fillId="0" borderId="14" xfId="33" applyFont="1" applyBorder="1" applyProtection="1">
      <protection locked="0"/>
    </xf>
    <xf numFmtId="0" fontId="15" fillId="5" borderId="1" xfId="0" applyFont="1" applyFill="1" applyBorder="1"/>
    <xf numFmtId="38" fontId="13" fillId="0" borderId="15" xfId="33" applyFont="1" applyBorder="1" applyAlignment="1" applyProtection="1">
      <protection locked="0"/>
    </xf>
    <xf numFmtId="0" fontId="16" fillId="0" borderId="0" xfId="0" applyFont="1"/>
    <xf numFmtId="0" fontId="15" fillId="0" borderId="5" xfId="0" applyFont="1" applyBorder="1"/>
    <xf numFmtId="38" fontId="15" fillId="0" borderId="5" xfId="33" applyFont="1" applyBorder="1"/>
    <xf numFmtId="0" fontId="15" fillId="0" borderId="2" xfId="0" applyFont="1" applyBorder="1"/>
    <xf numFmtId="38" fontId="15" fillId="0" borderId="26" xfId="33" applyFont="1" applyBorder="1"/>
    <xf numFmtId="0" fontId="15" fillId="0" borderId="1" xfId="0" applyFont="1" applyBorder="1"/>
    <xf numFmtId="0" fontId="15" fillId="2" borderId="6" xfId="0" applyFont="1" applyFill="1" applyBorder="1"/>
    <xf numFmtId="38" fontId="13" fillId="0" borderId="27" xfId="33" applyFont="1" applyBorder="1" applyAlignment="1" applyProtection="1">
      <alignment horizontal="right"/>
      <protection locked="0"/>
    </xf>
    <xf numFmtId="0" fontId="15" fillId="2" borderId="4" xfId="0" applyFont="1" applyFill="1" applyBorder="1"/>
    <xf numFmtId="38" fontId="13" fillId="0" borderId="12" xfId="33" applyFont="1" applyBorder="1" applyAlignment="1" applyProtection="1">
      <protection locked="0"/>
    </xf>
    <xf numFmtId="38" fontId="13" fillId="0" borderId="12" xfId="33" applyFont="1" applyBorder="1" applyProtection="1">
      <protection locked="0"/>
    </xf>
    <xf numFmtId="0" fontId="15" fillId="50" borderId="4" xfId="0" applyFont="1" applyFill="1" applyBorder="1" applyAlignment="1">
      <alignment horizontal="center"/>
    </xf>
    <xf numFmtId="58" fontId="16" fillId="0" borderId="0" xfId="0" applyNumberFormat="1" applyFont="1"/>
    <xf numFmtId="0" fontId="16" fillId="0" borderId="5" xfId="0" applyFont="1" applyBorder="1"/>
    <xf numFmtId="58" fontId="8" fillId="0" borderId="0" xfId="0" quotePrefix="1" applyNumberFormat="1" applyFont="1" applyAlignment="1">
      <alignment horizontal="left"/>
    </xf>
    <xf numFmtId="0" fontId="19" fillId="0" borderId="0" xfId="0" applyFont="1" applyAlignment="1">
      <alignment vertical="top"/>
    </xf>
    <xf numFmtId="38" fontId="4" fillId="0" borderId="4" xfId="33" applyFont="1" applyBorder="1" applyProtection="1">
      <protection locked="0"/>
    </xf>
    <xf numFmtId="38" fontId="4" fillId="0" borderId="4" xfId="33" applyFont="1" applyBorder="1" applyAlignment="1" applyProtection="1">
      <protection locked="0"/>
    </xf>
    <xf numFmtId="38" fontId="4" fillId="0" borderId="3" xfId="33" applyFont="1" applyBorder="1" applyProtection="1">
      <protection locked="0"/>
    </xf>
    <xf numFmtId="38" fontId="4" fillId="0" borderId="10" xfId="33" applyFont="1" applyBorder="1" applyAlignment="1" applyProtection="1">
      <protection locked="0"/>
    </xf>
    <xf numFmtId="38" fontId="11" fillId="57" borderId="18" xfId="33" applyFont="1" applyFill="1" applyBorder="1" applyAlignment="1"/>
    <xf numFmtId="0" fontId="3" fillId="58" borderId="43" xfId="0" applyFont="1" applyFill="1" applyBorder="1" applyAlignment="1">
      <alignment horizontal="center"/>
    </xf>
    <xf numFmtId="38" fontId="5" fillId="11" borderId="43" xfId="33" applyFont="1" applyFill="1" applyBorder="1"/>
    <xf numFmtId="38" fontId="11" fillId="58" borderId="49" xfId="33" applyFont="1" applyFill="1" applyBorder="1" applyAlignment="1">
      <alignment horizontal="center"/>
    </xf>
    <xf numFmtId="38" fontId="4" fillId="0" borderId="19" xfId="33" applyFont="1" applyBorder="1" applyProtection="1">
      <protection locked="0"/>
    </xf>
    <xf numFmtId="38" fontId="4" fillId="0" borderId="20" xfId="33" applyFont="1" applyBorder="1" applyProtection="1">
      <protection locked="0"/>
    </xf>
    <xf numFmtId="38" fontId="4" fillId="0" borderId="3" xfId="33" applyFont="1" applyBorder="1" applyAlignment="1" applyProtection="1">
      <protection locked="0"/>
    </xf>
    <xf numFmtId="38" fontId="5" fillId="13" borderId="35" xfId="33" applyFont="1" applyFill="1" applyBorder="1"/>
    <xf numFmtId="38" fontId="5" fillId="14" borderId="35" xfId="33" applyFont="1" applyFill="1" applyBorder="1"/>
    <xf numFmtId="38" fontId="5" fillId="9" borderId="35" xfId="33" applyFont="1" applyFill="1" applyBorder="1"/>
    <xf numFmtId="0" fontId="15" fillId="0" borderId="91" xfId="0" applyFont="1" applyBorder="1"/>
    <xf numFmtId="38" fontId="15" fillId="2" borderId="2" xfId="33" applyFont="1" applyFill="1" applyBorder="1" applyAlignment="1">
      <alignment horizontal="center"/>
    </xf>
    <xf numFmtId="0" fontId="15" fillId="2" borderId="35" xfId="0" applyFont="1" applyFill="1" applyBorder="1" applyAlignment="1">
      <alignment horizontal="center"/>
    </xf>
    <xf numFmtId="0" fontId="7" fillId="16" borderId="22" xfId="0" applyFont="1" applyFill="1" applyBorder="1" applyAlignment="1">
      <alignment horizontal="center"/>
    </xf>
    <xf numFmtId="38" fontId="6" fillId="59" borderId="29" xfId="33" applyFont="1" applyFill="1" applyBorder="1"/>
    <xf numFmtId="0" fontId="40" fillId="0" borderId="0" xfId="0" applyFont="1" applyAlignment="1">
      <alignment horizontal="center"/>
    </xf>
    <xf numFmtId="0" fontId="16" fillId="0" borderId="0" xfId="0" applyFont="1" applyAlignment="1">
      <alignment horizontal="center"/>
    </xf>
    <xf numFmtId="0" fontId="10" fillId="0" borderId="0" xfId="0" applyFont="1" applyAlignment="1">
      <alignment horizontal="center"/>
    </xf>
    <xf numFmtId="0" fontId="40" fillId="0" borderId="0" xfId="0" applyFont="1"/>
    <xf numFmtId="0" fontId="15" fillId="0" borderId="0" xfId="0" applyFont="1" applyFill="1" applyBorder="1"/>
    <xf numFmtId="0" fontId="0" fillId="0" borderId="0" xfId="0" applyFont="1"/>
    <xf numFmtId="0" fontId="0" fillId="0" borderId="0" xfId="0" applyFill="1"/>
    <xf numFmtId="38" fontId="43" fillId="0" borderId="14" xfId="33" applyFont="1" applyBorder="1" applyAlignment="1" applyProtection="1">
      <protection locked="0"/>
    </xf>
    <xf numFmtId="38" fontId="43" fillId="0" borderId="38" xfId="33" applyFont="1" applyBorder="1" applyAlignment="1" applyProtection="1">
      <protection locked="0"/>
    </xf>
    <xf numFmtId="38" fontId="43" fillId="0" borderId="41" xfId="33" applyFont="1" applyBorder="1" applyAlignment="1" applyProtection="1">
      <protection locked="0"/>
    </xf>
    <xf numFmtId="38" fontId="44" fillId="0" borderId="38" xfId="33" applyFont="1" applyBorder="1" applyAlignment="1" applyProtection="1">
      <protection locked="0"/>
    </xf>
    <xf numFmtId="38" fontId="44" fillId="0" borderId="41" xfId="33" applyFont="1" applyBorder="1" applyAlignment="1" applyProtection="1">
      <protection locked="0"/>
    </xf>
    <xf numFmtId="38" fontId="44" fillId="0" borderId="34" xfId="33" applyFont="1" applyBorder="1" applyAlignment="1" applyProtection="1">
      <protection locked="0"/>
    </xf>
    <xf numFmtId="0" fontId="46" fillId="0" borderId="0" xfId="0" applyFont="1"/>
    <xf numFmtId="38" fontId="43" fillId="0" borderId="38" xfId="33" applyFont="1" applyFill="1" applyBorder="1" applyAlignment="1" applyProtection="1">
      <protection locked="0"/>
    </xf>
    <xf numFmtId="38" fontId="43" fillId="0" borderId="54" xfId="33" applyFont="1" applyFill="1" applyBorder="1" applyAlignment="1" applyProtection="1">
      <protection locked="0"/>
    </xf>
    <xf numFmtId="38" fontId="43" fillId="0" borderId="30" xfId="33" applyFont="1" applyFill="1" applyBorder="1" applyAlignment="1" applyProtection="1">
      <protection locked="0"/>
    </xf>
    <xf numFmtId="38" fontId="43" fillId="0" borderId="39" xfId="33" applyFont="1" applyFill="1" applyBorder="1" applyAlignment="1" applyProtection="1">
      <protection locked="0"/>
    </xf>
    <xf numFmtId="38" fontId="43" fillId="0" borderId="54" xfId="33" applyFont="1" applyFill="1" applyBorder="1" applyAlignment="1" applyProtection="1">
      <alignment horizontal="left"/>
      <protection locked="0"/>
    </xf>
    <xf numFmtId="38" fontId="47" fillId="0" borderId="39" xfId="33" applyFont="1" applyFill="1" applyBorder="1" applyAlignment="1" applyProtection="1">
      <protection locked="0"/>
    </xf>
    <xf numFmtId="38" fontId="43" fillId="0" borderId="54" xfId="33" applyFont="1" applyFill="1" applyBorder="1" applyAlignment="1" applyProtection="1">
      <alignment vertical="center"/>
      <protection locked="0"/>
    </xf>
    <xf numFmtId="38" fontId="43" fillId="0" borderId="30" xfId="33" applyFont="1" applyFill="1" applyBorder="1" applyAlignment="1" applyProtection="1">
      <alignment vertical="center"/>
      <protection locked="0"/>
    </xf>
    <xf numFmtId="38" fontId="43" fillId="0" borderId="30" xfId="33" applyFont="1" applyBorder="1" applyAlignment="1" applyProtection="1">
      <protection locked="0"/>
    </xf>
    <xf numFmtId="38" fontId="43" fillId="0" borderId="54" xfId="33" applyFont="1" applyBorder="1" applyAlignment="1" applyProtection="1">
      <protection locked="0"/>
    </xf>
    <xf numFmtId="38" fontId="43" fillId="0" borderId="40" xfId="33" applyFont="1" applyBorder="1" applyAlignment="1" applyProtection="1">
      <protection locked="0"/>
    </xf>
    <xf numFmtId="38" fontId="43" fillId="0" borderId="55" xfId="33" applyFont="1" applyBorder="1" applyAlignment="1" applyProtection="1">
      <protection locked="0"/>
    </xf>
    <xf numFmtId="38" fontId="48" fillId="0" borderId="14" xfId="33" applyFont="1" applyBorder="1" applyProtection="1">
      <protection locked="0"/>
    </xf>
    <xf numFmtId="38" fontId="48" fillId="0" borderId="14" xfId="33" applyFont="1" applyBorder="1" applyAlignment="1" applyProtection="1">
      <protection locked="0"/>
    </xf>
    <xf numFmtId="0" fontId="49" fillId="0" borderId="0" xfId="0" applyFont="1"/>
    <xf numFmtId="38" fontId="9" fillId="0" borderId="5" xfId="33" applyFont="1" applyBorder="1" applyAlignment="1" applyProtection="1">
      <protection locked="0"/>
    </xf>
    <xf numFmtId="38" fontId="9" fillId="0" borderId="103" xfId="33" applyFont="1" applyBorder="1" applyAlignment="1" applyProtection="1">
      <protection locked="0"/>
    </xf>
    <xf numFmtId="38" fontId="9" fillId="0" borderId="104" xfId="33" applyFont="1" applyBorder="1" applyAlignment="1" applyProtection="1">
      <protection locked="0"/>
    </xf>
    <xf numFmtId="38" fontId="9" fillId="0" borderId="105" xfId="33" applyFont="1" applyBorder="1" applyAlignment="1" applyProtection="1">
      <protection locked="0"/>
    </xf>
    <xf numFmtId="38" fontId="9" fillId="0" borderId="106" xfId="33" applyFont="1" applyBorder="1" applyAlignment="1" applyProtection="1">
      <protection locked="0"/>
    </xf>
    <xf numFmtId="38" fontId="9" fillId="0" borderId="107" xfId="33" applyFont="1" applyBorder="1" applyAlignment="1" applyProtection="1">
      <protection locked="0"/>
    </xf>
    <xf numFmtId="38" fontId="9" fillId="0" borderId="108" xfId="33" applyFont="1" applyBorder="1" applyAlignment="1" applyProtection="1">
      <protection locked="0"/>
    </xf>
    <xf numFmtId="38" fontId="9" fillId="0" borderId="109" xfId="33" applyFont="1" applyBorder="1" applyAlignment="1" applyProtection="1">
      <protection locked="0"/>
    </xf>
    <xf numFmtId="38" fontId="9" fillId="49" borderId="5" xfId="33" applyFont="1" applyFill="1" applyBorder="1" applyAlignment="1" applyProtection="1">
      <protection locked="0"/>
    </xf>
    <xf numFmtId="38" fontId="6" fillId="6" borderId="32" xfId="33" applyFont="1" applyFill="1" applyBorder="1"/>
    <xf numFmtId="38" fontId="6" fillId="2" borderId="0" xfId="33" applyFont="1" applyFill="1" applyBorder="1" applyAlignment="1" applyProtection="1"/>
    <xf numFmtId="38" fontId="6" fillId="2" borderId="11" xfId="33" applyFont="1" applyFill="1" applyBorder="1" applyAlignment="1">
      <alignment horizontal="center"/>
    </xf>
    <xf numFmtId="38" fontId="9" fillId="0" borderId="110" xfId="33" applyFont="1" applyBorder="1" applyAlignment="1" applyProtection="1">
      <protection locked="0"/>
    </xf>
    <xf numFmtId="38" fontId="6" fillId="6" borderId="11" xfId="33" applyFont="1" applyFill="1" applyBorder="1"/>
    <xf numFmtId="38" fontId="9" fillId="0" borderId="105" xfId="33" applyFont="1" applyFill="1" applyBorder="1" applyAlignment="1" applyProtection="1">
      <protection locked="0"/>
    </xf>
    <xf numFmtId="38" fontId="9" fillId="61" borderId="30" xfId="33" applyFont="1" applyFill="1" applyBorder="1" applyAlignment="1" applyProtection="1">
      <protection locked="0"/>
    </xf>
    <xf numFmtId="38" fontId="9" fillId="61" borderId="12" xfId="33" applyFont="1" applyFill="1" applyBorder="1" applyAlignment="1" applyProtection="1">
      <protection locked="0"/>
    </xf>
    <xf numFmtId="38" fontId="9" fillId="61" borderId="5" xfId="33" applyFont="1" applyFill="1" applyBorder="1" applyAlignment="1" applyProtection="1">
      <protection locked="0"/>
    </xf>
    <xf numFmtId="38" fontId="9" fillId="61" borderId="31" xfId="33" applyFont="1" applyFill="1" applyBorder="1" applyAlignment="1" applyProtection="1">
      <protection locked="0"/>
    </xf>
    <xf numFmtId="38" fontId="9" fillId="61" borderId="0" xfId="33" applyFont="1" applyFill="1" applyBorder="1" applyAlignment="1" applyProtection="1">
      <protection locked="0"/>
    </xf>
    <xf numFmtId="38" fontId="9" fillId="61" borderId="28" xfId="33" applyFont="1" applyFill="1" applyBorder="1" applyAlignment="1" applyProtection="1">
      <protection locked="0"/>
    </xf>
    <xf numFmtId="38" fontId="9" fillId="0" borderId="5" xfId="33" applyFont="1" applyFill="1" applyBorder="1" applyAlignment="1" applyProtection="1">
      <protection locked="0"/>
    </xf>
    <xf numFmtId="38" fontId="6" fillId="7" borderId="11" xfId="33" applyFont="1" applyFill="1" applyBorder="1"/>
    <xf numFmtId="38" fontId="6" fillId="16" borderId="113" xfId="33" applyFont="1" applyFill="1" applyBorder="1"/>
    <xf numFmtId="38" fontId="9" fillId="62" borderId="30" xfId="33" applyFont="1" applyFill="1" applyBorder="1" applyAlignment="1" applyProtection="1">
      <protection locked="0"/>
    </xf>
    <xf numFmtId="38" fontId="9" fillId="62" borderId="12" xfId="33" applyFont="1" applyFill="1" applyBorder="1" applyAlignment="1" applyProtection="1">
      <protection locked="0"/>
    </xf>
    <xf numFmtId="38" fontId="9" fillId="62" borderId="5" xfId="33" applyFont="1" applyFill="1" applyBorder="1" applyAlignment="1" applyProtection="1">
      <protection locked="0"/>
    </xf>
    <xf numFmtId="38" fontId="6" fillId="52" borderId="9" xfId="33" applyFont="1" applyFill="1" applyBorder="1"/>
    <xf numFmtId="0" fontId="6" fillId="49" borderId="102" xfId="0" applyFont="1" applyFill="1" applyBorder="1"/>
    <xf numFmtId="0" fontId="41" fillId="0" borderId="0" xfId="0" applyFont="1" applyFill="1"/>
    <xf numFmtId="0" fontId="0" fillId="0" borderId="0" xfId="0" applyAlignment="1">
      <alignment horizontal="center"/>
    </xf>
    <xf numFmtId="0" fontId="7" fillId="16" borderId="26" xfId="0" applyFont="1" applyFill="1" applyBorder="1"/>
    <xf numFmtId="0" fontId="7" fillId="16" borderId="31" xfId="0" applyFont="1" applyFill="1" applyBorder="1"/>
    <xf numFmtId="0" fontId="7" fillId="16" borderId="31" xfId="0" applyFont="1" applyFill="1" applyBorder="1" applyAlignment="1">
      <alignment horizontal="center"/>
    </xf>
    <xf numFmtId="0" fontId="7" fillId="16" borderId="32" xfId="0" applyFont="1" applyFill="1" applyBorder="1"/>
    <xf numFmtId="38" fontId="9" fillId="0" borderId="28" xfId="33" applyFont="1" applyBorder="1" applyAlignment="1" applyProtection="1">
      <protection locked="0"/>
    </xf>
    <xf numFmtId="38" fontId="9" fillId="0" borderId="31" xfId="33" applyFont="1" applyBorder="1" applyAlignment="1" applyProtection="1">
      <protection locked="0"/>
    </xf>
    <xf numFmtId="38" fontId="6" fillId="6" borderId="118" xfId="33" applyFont="1" applyFill="1" applyBorder="1"/>
    <xf numFmtId="38" fontId="6" fillId="6" borderId="26" xfId="33" applyFont="1" applyFill="1" applyBorder="1"/>
    <xf numFmtId="0" fontId="9" fillId="0" borderId="115" xfId="0" applyFont="1" applyBorder="1" applyProtection="1">
      <protection locked="0"/>
    </xf>
    <xf numFmtId="0" fontId="9" fillId="0" borderId="86" xfId="0" applyFont="1" applyBorder="1" applyProtection="1">
      <protection locked="0"/>
    </xf>
    <xf numFmtId="0" fontId="42" fillId="0" borderId="116" xfId="0" applyFont="1" applyBorder="1"/>
    <xf numFmtId="0" fontId="6" fillId="49" borderId="5" xfId="0" applyFont="1" applyFill="1" applyBorder="1"/>
    <xf numFmtId="0" fontId="6" fillId="49" borderId="86" xfId="0" applyFont="1" applyFill="1" applyBorder="1"/>
    <xf numFmtId="0" fontId="9" fillId="0" borderId="117" xfId="0" applyFont="1" applyBorder="1" applyProtection="1">
      <protection locked="0"/>
    </xf>
    <xf numFmtId="0" fontId="6" fillId="0" borderId="41" xfId="0" applyFont="1" applyBorder="1"/>
    <xf numFmtId="0" fontId="9" fillId="0" borderId="5" xfId="0" applyFont="1" applyBorder="1" applyProtection="1">
      <protection locked="0"/>
    </xf>
    <xf numFmtId="0" fontId="8" fillId="6" borderId="11" xfId="0" applyFont="1" applyFill="1" applyBorder="1"/>
    <xf numFmtId="0" fontId="8" fillId="7" borderId="21" xfId="0" applyFont="1" applyFill="1" applyBorder="1"/>
    <xf numFmtId="0" fontId="8" fillId="16" borderId="19" xfId="0" applyFont="1" applyFill="1" applyBorder="1"/>
    <xf numFmtId="38" fontId="9" fillId="0" borderId="24" xfId="33" applyFont="1" applyBorder="1" applyAlignment="1" applyProtection="1">
      <protection locked="0"/>
    </xf>
    <xf numFmtId="38" fontId="9" fillId="49" borderId="42" xfId="33" applyFont="1" applyFill="1" applyBorder="1" applyAlignment="1" applyProtection="1">
      <protection locked="0"/>
    </xf>
    <xf numFmtId="0" fontId="6" fillId="0" borderId="87" xfId="0" applyFont="1" applyBorder="1"/>
    <xf numFmtId="38" fontId="9" fillId="49" borderId="102" xfId="33" applyFont="1" applyFill="1" applyBorder="1" applyAlignment="1" applyProtection="1">
      <protection locked="0"/>
    </xf>
    <xf numFmtId="38" fontId="9" fillId="0" borderId="0" xfId="33" applyFont="1" applyBorder="1" applyAlignment="1" applyProtection="1">
      <protection locked="0"/>
    </xf>
    <xf numFmtId="0" fontId="6" fillId="0" borderId="86" xfId="0" applyFont="1" applyBorder="1"/>
    <xf numFmtId="38" fontId="6" fillId="6" borderId="119" xfId="33" applyFont="1" applyFill="1" applyBorder="1"/>
    <xf numFmtId="38" fontId="7" fillId="16" borderId="22" xfId="33" applyFont="1" applyFill="1" applyBorder="1" applyAlignment="1">
      <alignment horizontal="center"/>
    </xf>
    <xf numFmtId="38" fontId="6" fillId="49" borderId="42" xfId="33" applyFont="1" applyFill="1" applyBorder="1"/>
    <xf numFmtId="38" fontId="6" fillId="49" borderId="101" xfId="33" applyFont="1" applyFill="1" applyBorder="1"/>
    <xf numFmtId="38" fontId="6" fillId="0" borderId="0" xfId="33" applyFont="1"/>
    <xf numFmtId="38" fontId="6" fillId="0" borderId="0" xfId="33" applyFont="1" applyFill="1"/>
    <xf numFmtId="38" fontId="7" fillId="16" borderId="22" xfId="33" applyFont="1" applyFill="1" applyBorder="1"/>
    <xf numFmtId="38" fontId="9" fillId="61" borderId="87" xfId="33" applyFont="1" applyFill="1" applyBorder="1" applyProtection="1">
      <protection locked="0"/>
    </xf>
    <xf numFmtId="38" fontId="9" fillId="61" borderId="98" xfId="33" applyFont="1" applyFill="1" applyBorder="1" applyProtection="1">
      <protection locked="0"/>
    </xf>
    <xf numFmtId="38" fontId="9" fillId="61" borderId="89" xfId="33" applyFont="1" applyFill="1" applyBorder="1" applyProtection="1">
      <protection locked="0"/>
    </xf>
    <xf numFmtId="38" fontId="9" fillId="61" borderId="99" xfId="33" applyFont="1" applyFill="1" applyBorder="1" applyProtection="1">
      <protection locked="0"/>
    </xf>
    <xf numFmtId="38" fontId="6" fillId="49" borderId="87" xfId="33" applyFont="1" applyFill="1" applyBorder="1"/>
    <xf numFmtId="38" fontId="6" fillId="49" borderId="98" xfId="33" applyFont="1" applyFill="1" applyBorder="1"/>
    <xf numFmtId="38" fontId="9" fillId="63" borderId="30" xfId="33" applyFont="1" applyFill="1" applyBorder="1" applyAlignment="1" applyProtection="1">
      <protection locked="0"/>
    </xf>
    <xf numFmtId="38" fontId="9" fillId="63" borderId="12" xfId="33" applyFont="1" applyFill="1" applyBorder="1" applyAlignment="1" applyProtection="1">
      <protection locked="0"/>
    </xf>
    <xf numFmtId="38" fontId="9" fillId="63" borderId="9" xfId="33" applyFont="1" applyFill="1" applyBorder="1" applyAlignment="1" applyProtection="1">
      <protection locked="0"/>
    </xf>
    <xf numFmtId="0" fontId="6" fillId="64" borderId="114" xfId="0" applyFont="1" applyFill="1" applyBorder="1"/>
    <xf numFmtId="38" fontId="6" fillId="64" borderId="12" xfId="33" applyFont="1" applyFill="1" applyBorder="1"/>
    <xf numFmtId="38" fontId="6" fillId="64" borderId="5" xfId="33" applyFont="1" applyFill="1" applyBorder="1"/>
    <xf numFmtId="0" fontId="13" fillId="0" borderId="92" xfId="0" applyFont="1" applyBorder="1" applyAlignment="1" applyProtection="1">
      <alignment horizontal="left"/>
      <protection locked="0"/>
    </xf>
    <xf numFmtId="0" fontId="13" fillId="0" borderId="34" xfId="0" applyFont="1" applyBorder="1" applyAlignment="1" applyProtection="1">
      <alignment horizontal="left"/>
      <protection locked="0"/>
    </xf>
    <xf numFmtId="0" fontId="41" fillId="0" borderId="0" xfId="0" applyFont="1"/>
    <xf numFmtId="0" fontId="50" fillId="0" borderId="0" xfId="0" applyFont="1"/>
    <xf numFmtId="38" fontId="5" fillId="0" borderId="0" xfId="33" applyFont="1"/>
    <xf numFmtId="38" fontId="50" fillId="11" borderId="1" xfId="33" applyFont="1" applyFill="1" applyBorder="1"/>
    <xf numFmtId="0" fontId="3" fillId="58" borderId="93" xfId="0" applyFont="1" applyFill="1" applyBorder="1" applyAlignment="1">
      <alignment horizontal="center"/>
    </xf>
    <xf numFmtId="0" fontId="3" fillId="58" borderId="96" xfId="0" applyFont="1" applyFill="1" applyBorder="1" applyAlignment="1">
      <alignment horizontal="center"/>
    </xf>
    <xf numFmtId="0" fontId="3" fillId="58" borderId="97" xfId="0" applyFont="1" applyFill="1" applyBorder="1" applyAlignment="1">
      <alignment horizontal="center"/>
    </xf>
    <xf numFmtId="0" fontId="50" fillId="0" borderId="98" xfId="0" applyFont="1" applyBorder="1" applyProtection="1">
      <protection locked="0"/>
    </xf>
    <xf numFmtId="38" fontId="50" fillId="0" borderId="87" xfId="33" applyFont="1" applyBorder="1" applyProtection="1">
      <protection locked="0"/>
    </xf>
    <xf numFmtId="58" fontId="50" fillId="0" borderId="87" xfId="0" applyNumberFormat="1" applyFont="1" applyBorder="1" applyProtection="1">
      <protection locked="0"/>
    </xf>
    <xf numFmtId="58" fontId="50" fillId="0" borderId="48" xfId="0" applyNumberFormat="1" applyFont="1" applyBorder="1" applyProtection="1">
      <protection locked="0"/>
    </xf>
    <xf numFmtId="38" fontId="50" fillId="13" borderId="90" xfId="33" applyFont="1" applyFill="1" applyBorder="1"/>
    <xf numFmtId="58" fontId="50" fillId="51" borderId="43" xfId="0" applyNumberFormat="1" applyFont="1" applyFill="1" applyBorder="1"/>
    <xf numFmtId="0" fontId="50" fillId="54" borderId="98" xfId="0" applyFont="1" applyFill="1" applyBorder="1"/>
    <xf numFmtId="38" fontId="50" fillId="54" borderId="87" xfId="33" applyFont="1" applyFill="1" applyBorder="1"/>
    <xf numFmtId="58" fontId="50" fillId="54" borderId="48" xfId="0" applyNumberFormat="1" applyFont="1" applyFill="1" applyBorder="1"/>
    <xf numFmtId="38" fontId="50" fillId="53" borderId="90" xfId="33" applyFont="1" applyFill="1" applyBorder="1"/>
    <xf numFmtId="58" fontId="50" fillId="54" borderId="43" xfId="0" applyNumberFormat="1" applyFont="1" applyFill="1" applyBorder="1"/>
    <xf numFmtId="38" fontId="50" fillId="55" borderId="90" xfId="33" applyFont="1" applyFill="1" applyBorder="1"/>
    <xf numFmtId="58" fontId="50" fillId="56" borderId="43" xfId="0" applyNumberFormat="1" applyFont="1" applyFill="1" applyBorder="1"/>
    <xf numFmtId="0" fontId="50" fillId="0" borderId="99" xfId="0" applyFont="1" applyBorder="1" applyProtection="1">
      <protection locked="0"/>
    </xf>
    <xf numFmtId="38" fontId="50" fillId="0" borderId="89" xfId="33" applyFont="1" applyBorder="1" applyProtection="1">
      <protection locked="0"/>
    </xf>
    <xf numFmtId="58" fontId="50" fillId="0" borderId="100" xfId="0" applyNumberFormat="1" applyFont="1" applyBorder="1" applyProtection="1">
      <protection locked="0"/>
    </xf>
    <xf numFmtId="0" fontId="50" fillId="60" borderId="93" xfId="0" applyFont="1" applyFill="1" applyBorder="1" applyProtection="1"/>
    <xf numFmtId="38" fontId="50" fillId="60" borderId="96" xfId="0" applyNumberFormat="1" applyFont="1" applyFill="1" applyBorder="1" applyProtection="1"/>
    <xf numFmtId="0" fontId="50" fillId="60" borderId="97" xfId="0" applyFont="1" applyFill="1" applyBorder="1" applyProtection="1"/>
    <xf numFmtId="38" fontId="50" fillId="10" borderId="20" xfId="33" applyFont="1" applyFill="1" applyBorder="1"/>
    <xf numFmtId="58" fontId="50" fillId="0" borderId="0" xfId="0" applyNumberFormat="1" applyFont="1"/>
    <xf numFmtId="0" fontId="50" fillId="54" borderId="35" xfId="0" applyFont="1" applyFill="1" applyBorder="1" applyProtection="1"/>
    <xf numFmtId="38" fontId="50" fillId="54" borderId="43" xfId="0" applyNumberFormat="1" applyFont="1" applyFill="1" applyBorder="1" applyProtection="1"/>
    <xf numFmtId="0" fontId="50" fillId="54" borderId="37" xfId="0" applyFont="1" applyFill="1" applyBorder="1" applyProtection="1"/>
    <xf numFmtId="38" fontId="50" fillId="0" borderId="0" xfId="33" applyFont="1" applyFill="1" applyBorder="1" applyAlignment="1">
      <alignment horizontal="left"/>
    </xf>
    <xf numFmtId="0" fontId="51" fillId="0" borderId="0" xfId="0" applyFont="1"/>
    <xf numFmtId="0" fontId="0" fillId="0" borderId="93" xfId="0" applyBorder="1"/>
    <xf numFmtId="0" fontId="0" fillId="0" borderId="97" xfId="0" applyBorder="1"/>
    <xf numFmtId="0" fontId="0" fillId="0" borderId="22" xfId="0" applyBorder="1"/>
    <xf numFmtId="0" fontId="0" fillId="0" borderId="46" xfId="0" applyBorder="1"/>
    <xf numFmtId="0" fontId="0" fillId="0" borderId="19" xfId="0" applyBorder="1"/>
    <xf numFmtId="0" fontId="0" fillId="0" borderId="47" xfId="0" applyBorder="1"/>
    <xf numFmtId="0" fontId="0" fillId="0" borderId="39" xfId="0" applyBorder="1"/>
    <xf numFmtId="0" fontId="0" fillId="0" borderId="120" xfId="0" applyBorder="1"/>
    <xf numFmtId="0" fontId="0" fillId="0" borderId="66" xfId="0" applyBorder="1"/>
    <xf numFmtId="0" fontId="0" fillId="0" borderId="121" xfId="0" applyBorder="1"/>
    <xf numFmtId="0" fontId="0" fillId="0" borderId="46" xfId="0" applyBorder="1" applyAlignment="1">
      <alignment wrapText="1"/>
    </xf>
    <xf numFmtId="38" fontId="9" fillId="61" borderId="94" xfId="33" applyFont="1" applyFill="1" applyBorder="1" applyProtection="1">
      <protection locked="0"/>
    </xf>
    <xf numFmtId="38" fontId="42" fillId="61" borderId="95" xfId="33" applyFont="1" applyFill="1" applyBorder="1"/>
    <xf numFmtId="38" fontId="42" fillId="0" borderId="105" xfId="33" applyFont="1" applyFill="1" applyBorder="1" applyAlignment="1" applyProtection="1">
      <protection locked="0"/>
    </xf>
    <xf numFmtId="38" fontId="42" fillId="0" borderId="9" xfId="33" applyFont="1" applyFill="1" applyBorder="1" applyAlignment="1" applyProtection="1">
      <protection locked="0"/>
    </xf>
    <xf numFmtId="38" fontId="42" fillId="0" borderId="108" xfId="33" applyFont="1" applyBorder="1" applyAlignment="1" applyProtection="1">
      <protection locked="0"/>
    </xf>
    <xf numFmtId="0" fontId="0" fillId="0" borderId="0" xfId="0" applyBorder="1"/>
    <xf numFmtId="38" fontId="9" fillId="0" borderId="32" xfId="33" applyFont="1" applyBorder="1" applyAlignment="1" applyProtection="1">
      <protection locked="0"/>
    </xf>
    <xf numFmtId="38" fontId="6" fillId="59" borderId="32" xfId="33" applyFont="1" applyFill="1" applyBorder="1"/>
    <xf numFmtId="38" fontId="6" fillId="59" borderId="50" xfId="33" applyFont="1" applyFill="1" applyBorder="1"/>
    <xf numFmtId="38" fontId="6" fillId="59" borderId="23" xfId="33" applyFont="1" applyFill="1" applyBorder="1"/>
    <xf numFmtId="0" fontId="5" fillId="0" borderId="0" xfId="0" applyFont="1"/>
    <xf numFmtId="0" fontId="0" fillId="0" borderId="122" xfId="0" applyBorder="1"/>
    <xf numFmtId="0" fontId="40" fillId="0" borderId="0" xfId="0" applyFont="1" applyFill="1"/>
    <xf numFmtId="0" fontId="0" fillId="0" borderId="113" xfId="0" applyBorder="1"/>
    <xf numFmtId="0" fontId="41" fillId="0" borderId="0" xfId="0" applyFont="1" applyBorder="1"/>
    <xf numFmtId="178" fontId="9" fillId="0" borderId="12" xfId="33" applyNumberFormat="1" applyFont="1" applyBorder="1" applyAlignment="1" applyProtection="1">
      <protection locked="0"/>
    </xf>
    <xf numFmtId="0" fontId="14" fillId="16" borderId="93" xfId="0" applyFont="1" applyFill="1" applyBorder="1" applyAlignment="1">
      <alignment horizontal="center"/>
    </xf>
    <xf numFmtId="55" fontId="8" fillId="9" borderId="44" xfId="33" applyNumberFormat="1" applyFont="1" applyFill="1" applyBorder="1" applyAlignment="1">
      <alignment horizontal="center" vertical="center"/>
    </xf>
    <xf numFmtId="55" fontId="8" fillId="9" borderId="24" xfId="33" applyNumberFormat="1" applyFont="1" applyFill="1" applyBorder="1" applyAlignment="1">
      <alignment horizontal="center" vertical="center"/>
    </xf>
    <xf numFmtId="0" fontId="8" fillId="0" borderId="0" xfId="0" applyFont="1" applyAlignment="1">
      <alignment horizontal="center"/>
    </xf>
    <xf numFmtId="0" fontId="8" fillId="9" borderId="45" xfId="0" applyFont="1" applyFill="1" applyBorder="1" applyAlignment="1">
      <alignment horizontal="center"/>
    </xf>
    <xf numFmtId="0" fontId="6" fillId="2" borderId="22" xfId="0" applyFont="1" applyFill="1" applyBorder="1"/>
    <xf numFmtId="0" fontId="8" fillId="2" borderId="21" xfId="0" applyFont="1" applyFill="1" applyBorder="1" applyAlignment="1">
      <alignment horizontal="center"/>
    </xf>
    <xf numFmtId="0" fontId="8" fillId="63" borderId="13" xfId="0" applyFont="1" applyFill="1" applyBorder="1"/>
    <xf numFmtId="0" fontId="6" fillId="59" borderId="21" xfId="0" applyFont="1" applyFill="1" applyBorder="1"/>
    <xf numFmtId="0" fontId="9" fillId="0" borderId="114" xfId="0" applyFont="1" applyBorder="1" applyAlignment="1" applyProtection="1">
      <protection locked="0"/>
    </xf>
    <xf numFmtId="0" fontId="9" fillId="0" borderId="33" xfId="0" applyFont="1" applyBorder="1" applyAlignment="1" applyProtection="1">
      <alignment horizontal="right"/>
      <protection locked="0"/>
    </xf>
    <xf numFmtId="0" fontId="9" fillId="0" borderId="98" xfId="0" applyFont="1" applyBorder="1" applyProtection="1">
      <protection locked="0"/>
    </xf>
    <xf numFmtId="0" fontId="6" fillId="49" borderId="13" xfId="0" applyFont="1" applyFill="1" applyBorder="1"/>
    <xf numFmtId="0" fontId="9" fillId="0" borderId="33" xfId="0" applyFont="1" applyBorder="1" applyProtection="1">
      <protection locked="0"/>
    </xf>
    <xf numFmtId="0" fontId="6" fillId="0" borderId="13" xfId="0" quotePrefix="1" applyFont="1" applyBorder="1" applyAlignment="1">
      <alignment horizontal="right"/>
    </xf>
    <xf numFmtId="0" fontId="9" fillId="0" borderId="22" xfId="0" applyFont="1" applyBorder="1" applyProtection="1">
      <protection locked="0"/>
    </xf>
    <xf numFmtId="0" fontId="8" fillId="6" borderId="124" xfId="0" applyFont="1" applyFill="1" applyBorder="1"/>
    <xf numFmtId="38" fontId="16" fillId="0" borderId="123" xfId="33" applyFont="1" applyBorder="1"/>
    <xf numFmtId="38" fontId="16" fillId="0" borderId="123" xfId="33" applyFont="1" applyBorder="1" applyAlignment="1">
      <alignment horizontal="center"/>
    </xf>
    <xf numFmtId="38" fontId="16" fillId="0" borderId="123" xfId="33" applyFont="1" applyBorder="1" applyAlignment="1">
      <alignment vertical="center"/>
    </xf>
    <xf numFmtId="38" fontId="16" fillId="0" borderId="123" xfId="33" applyFont="1" applyBorder="1" applyAlignment="1"/>
    <xf numFmtId="38" fontId="16" fillId="0" borderId="123" xfId="33" applyFont="1" applyBorder="1" applyAlignment="1">
      <alignment vertical="top"/>
    </xf>
    <xf numFmtId="38" fontId="15" fillId="3" borderId="126" xfId="33" applyFont="1" applyFill="1" applyBorder="1"/>
    <xf numFmtId="55" fontId="16" fillId="2" borderId="127" xfId="33" applyNumberFormat="1" applyFont="1" applyFill="1" applyBorder="1" applyAlignment="1">
      <alignment horizontal="center"/>
    </xf>
    <xf numFmtId="38" fontId="13" fillId="0" borderId="128" xfId="33" applyFont="1" applyBorder="1" applyAlignment="1" applyProtection="1">
      <protection locked="0"/>
    </xf>
    <xf numFmtId="38" fontId="13" fillId="0" borderId="128" xfId="33" applyFont="1" applyBorder="1" applyProtection="1">
      <protection locked="0"/>
    </xf>
    <xf numFmtId="38" fontId="17" fillId="17" borderId="129" xfId="33" applyFont="1" applyFill="1" applyBorder="1"/>
    <xf numFmtId="38" fontId="13" fillId="0" borderId="130" xfId="33" applyFont="1" applyBorder="1" applyAlignment="1" applyProtection="1">
      <protection locked="0"/>
    </xf>
    <xf numFmtId="38" fontId="13" fillId="0" borderId="19" xfId="33" applyFont="1" applyBorder="1" applyProtection="1">
      <protection locked="0"/>
    </xf>
    <xf numFmtId="38" fontId="15" fillId="2" borderId="90" xfId="33" applyFont="1" applyFill="1" applyBorder="1" applyAlignment="1">
      <alignment horizontal="center"/>
    </xf>
    <xf numFmtId="38" fontId="13" fillId="0" borderId="66" xfId="33" applyFont="1" applyBorder="1" applyAlignment="1" applyProtection="1">
      <protection locked="0"/>
    </xf>
    <xf numFmtId="38" fontId="13" fillId="0" borderId="41" xfId="33" applyFont="1" applyBorder="1" applyAlignment="1" applyProtection="1">
      <protection locked="0"/>
    </xf>
    <xf numFmtId="38" fontId="15" fillId="0" borderId="131" xfId="33" applyFont="1" applyBorder="1"/>
    <xf numFmtId="38" fontId="13" fillId="0" borderId="132" xfId="33" applyFont="1" applyBorder="1" applyAlignment="1" applyProtection="1">
      <alignment horizontal="right"/>
      <protection locked="0"/>
    </xf>
    <xf numFmtId="38" fontId="13" fillId="0" borderId="125" xfId="33" applyFont="1" applyBorder="1" applyAlignment="1" applyProtection="1">
      <protection locked="0"/>
    </xf>
    <xf numFmtId="38" fontId="13" fillId="0" borderId="125" xfId="33" applyFont="1" applyBorder="1" applyProtection="1">
      <protection locked="0"/>
    </xf>
    <xf numFmtId="38" fontId="13" fillId="0" borderId="133" xfId="33" applyFont="1" applyBorder="1" applyProtection="1">
      <protection locked="0"/>
    </xf>
    <xf numFmtId="38" fontId="13" fillId="0" borderId="57" xfId="33" applyFont="1" applyBorder="1" applyAlignment="1" applyProtection="1">
      <alignment horizontal="right"/>
      <protection locked="0"/>
    </xf>
    <xf numFmtId="38" fontId="13" fillId="0" borderId="32" xfId="33" applyFont="1" applyBorder="1" applyProtection="1">
      <protection locked="0"/>
    </xf>
    <xf numFmtId="38" fontId="6" fillId="2" borderId="126" xfId="33" applyFont="1" applyFill="1" applyBorder="1" applyAlignment="1" applyProtection="1"/>
    <xf numFmtId="38" fontId="6" fillId="2" borderId="134" xfId="33" applyFont="1" applyFill="1" applyBorder="1" applyAlignment="1">
      <alignment horizontal="center"/>
    </xf>
    <xf numFmtId="38" fontId="9" fillId="62" borderId="125" xfId="33" applyFont="1" applyFill="1" applyBorder="1" applyAlignment="1" applyProtection="1">
      <protection locked="0"/>
    </xf>
    <xf numFmtId="38" fontId="6" fillId="59" borderId="134" xfId="33" applyFont="1" applyFill="1" applyBorder="1"/>
    <xf numFmtId="38" fontId="9" fillId="61" borderId="125" xfId="33" applyFont="1" applyFill="1" applyBorder="1" applyAlignment="1" applyProtection="1">
      <protection locked="0"/>
    </xf>
    <xf numFmtId="38" fontId="9" fillId="49" borderId="125" xfId="33" applyFont="1" applyFill="1" applyBorder="1" applyAlignment="1" applyProtection="1">
      <protection locked="0"/>
    </xf>
    <xf numFmtId="38" fontId="9" fillId="61" borderId="126" xfId="33" applyFont="1" applyFill="1" applyBorder="1" applyAlignment="1" applyProtection="1">
      <protection locked="0"/>
    </xf>
    <xf numFmtId="38" fontId="9" fillId="0" borderId="135" xfId="33" applyFont="1" applyBorder="1" applyAlignment="1" applyProtection="1">
      <protection locked="0"/>
    </xf>
    <xf numFmtId="38" fontId="9" fillId="0" borderId="125" xfId="33" applyFont="1" applyBorder="1" applyAlignment="1" applyProtection="1">
      <protection locked="0"/>
    </xf>
    <xf numFmtId="38" fontId="9" fillId="0" borderId="136" xfId="33" applyFont="1" applyBorder="1" applyAlignment="1" applyProtection="1">
      <protection locked="0"/>
    </xf>
    <xf numFmtId="38" fontId="6" fillId="6" borderId="134" xfId="33" applyFont="1" applyFill="1" applyBorder="1"/>
    <xf numFmtId="38" fontId="9" fillId="61" borderId="137" xfId="33" applyFont="1" applyFill="1" applyBorder="1" applyProtection="1">
      <protection locked="0"/>
    </xf>
    <xf numFmtId="38" fontId="9" fillId="61" borderId="138" xfId="33" applyFont="1" applyFill="1" applyBorder="1" applyProtection="1">
      <protection locked="0"/>
    </xf>
    <xf numFmtId="38" fontId="42" fillId="61" borderId="139" xfId="33" applyFont="1" applyFill="1" applyBorder="1"/>
    <xf numFmtId="38" fontId="6" fillId="49" borderId="138" xfId="33" applyFont="1" applyFill="1" applyBorder="1"/>
    <xf numFmtId="38" fontId="6" fillId="49" borderId="140" xfId="33" applyFont="1" applyFill="1" applyBorder="1"/>
    <xf numFmtId="38" fontId="9" fillId="0" borderId="125" xfId="33" applyFont="1" applyFill="1" applyBorder="1" applyAlignment="1" applyProtection="1">
      <protection locked="0"/>
    </xf>
    <xf numFmtId="38" fontId="9" fillId="61" borderId="141" xfId="33" applyFont="1" applyFill="1" applyBorder="1" applyProtection="1">
      <protection locked="0"/>
    </xf>
    <xf numFmtId="38" fontId="6" fillId="52" borderId="125" xfId="33" applyFont="1" applyFill="1" applyBorder="1"/>
    <xf numFmtId="38" fontId="6" fillId="7" borderId="134" xfId="33" applyFont="1" applyFill="1" applyBorder="1"/>
    <xf numFmtId="38" fontId="6" fillId="16" borderId="133" xfId="33" applyFont="1" applyFill="1" applyBorder="1"/>
    <xf numFmtId="55" fontId="8" fillId="9" borderId="129" xfId="33" applyNumberFormat="1" applyFont="1" applyFill="1" applyBorder="1" applyAlignment="1">
      <alignment horizontal="center" vertical="center"/>
    </xf>
    <xf numFmtId="0" fontId="8" fillId="62" borderId="13" xfId="0" applyFont="1" applyFill="1" applyBorder="1"/>
    <xf numFmtId="0" fontId="9" fillId="61" borderId="114" xfId="0" applyFont="1" applyFill="1" applyBorder="1" applyAlignment="1" applyProtection="1">
      <protection locked="0"/>
    </xf>
    <xf numFmtId="0" fontId="9" fillId="61" borderId="33" xfId="0" applyFont="1" applyFill="1" applyBorder="1" applyAlignment="1" applyProtection="1">
      <alignment horizontal="right"/>
      <protection locked="0"/>
    </xf>
    <xf numFmtId="0" fontId="9" fillId="61" borderId="98" xfId="0" applyFont="1" applyFill="1" applyBorder="1" applyProtection="1">
      <protection locked="0"/>
    </xf>
    <xf numFmtId="0" fontId="9" fillId="61" borderId="33" xfId="0" applyFont="1" applyFill="1" applyBorder="1" applyProtection="1">
      <protection locked="0"/>
    </xf>
    <xf numFmtId="0" fontId="9" fillId="61" borderId="101" xfId="0" applyFont="1" applyFill="1" applyBorder="1" applyProtection="1">
      <protection locked="0"/>
    </xf>
    <xf numFmtId="0" fontId="9" fillId="61" borderId="22" xfId="0" applyFont="1" applyFill="1" applyBorder="1" applyProtection="1">
      <protection locked="0"/>
    </xf>
    <xf numFmtId="0" fontId="42" fillId="0" borderId="142" xfId="0" applyFont="1" applyFill="1" applyBorder="1" applyAlignment="1" applyProtection="1">
      <alignment horizontal="left"/>
      <protection locked="0"/>
    </xf>
    <xf numFmtId="0" fontId="42" fillId="0" borderId="143" xfId="0" applyFont="1" applyFill="1" applyBorder="1" applyAlignment="1" applyProtection="1">
      <alignment horizontal="left"/>
      <protection locked="0"/>
    </xf>
    <xf numFmtId="0" fontId="42" fillId="0" borderId="144" xfId="0" applyFont="1" applyBorder="1" applyAlignment="1" applyProtection="1">
      <alignment horizontal="left"/>
      <protection locked="0"/>
    </xf>
    <xf numFmtId="0" fontId="42" fillId="0" borderId="111" xfId="0" quotePrefix="1" applyFont="1" applyBorder="1" applyAlignment="1">
      <alignment horizontal="left"/>
    </xf>
    <xf numFmtId="0" fontId="42" fillId="0" borderId="145" xfId="0" applyFont="1" applyBorder="1" applyAlignment="1" applyProtection="1">
      <alignment horizontal="left"/>
      <protection locked="0"/>
    </xf>
    <xf numFmtId="0" fontId="8" fillId="6" borderId="21" xfId="0" applyFont="1" applyFill="1" applyBorder="1"/>
    <xf numFmtId="0" fontId="9" fillId="61" borderId="114" xfId="0" applyFont="1" applyFill="1" applyBorder="1" applyProtection="1">
      <protection locked="0"/>
    </xf>
    <xf numFmtId="0" fontId="42" fillId="61" borderId="33" xfId="0" applyFont="1" applyFill="1" applyBorder="1"/>
    <xf numFmtId="38" fontId="42" fillId="0" borderId="142" xfId="33" applyFont="1" applyFill="1" applyBorder="1"/>
    <xf numFmtId="38" fontId="42" fillId="0" borderId="143" xfId="33" applyFont="1" applyFill="1" applyBorder="1"/>
    <xf numFmtId="38" fontId="42" fillId="0" borderId="144" xfId="33" applyFont="1" applyFill="1" applyBorder="1"/>
    <xf numFmtId="38" fontId="42" fillId="0" borderId="146" xfId="33" applyFont="1" applyFill="1" applyBorder="1"/>
    <xf numFmtId="38" fontId="42" fillId="0" borderId="147" xfId="33" applyFont="1" applyBorder="1" applyProtection="1">
      <protection locked="0"/>
    </xf>
    <xf numFmtId="0" fontId="9" fillId="0" borderId="142" xfId="0" applyFont="1" applyBorder="1" applyAlignment="1" applyProtection="1">
      <alignment horizontal="left"/>
      <protection locked="0"/>
    </xf>
    <xf numFmtId="0" fontId="9" fillId="0" borderId="144" xfId="0" applyFont="1" applyBorder="1" applyAlignment="1" applyProtection="1">
      <alignment horizontal="left"/>
      <protection locked="0"/>
    </xf>
    <xf numFmtId="0" fontId="9" fillId="0" borderId="112" xfId="0" applyFont="1" applyBorder="1" applyAlignment="1" applyProtection="1">
      <alignment horizontal="left"/>
      <protection locked="0"/>
    </xf>
    <xf numFmtId="0" fontId="6" fillId="52" borderId="114" xfId="0" applyFont="1" applyFill="1" applyBorder="1"/>
    <xf numFmtId="38" fontId="42" fillId="0" borderId="135" xfId="33" applyFont="1" applyFill="1" applyBorder="1" applyAlignment="1" applyProtection="1">
      <protection locked="0"/>
    </xf>
    <xf numFmtId="38" fontId="42" fillId="0" borderId="125" xfId="33" applyFont="1" applyFill="1" applyBorder="1" applyAlignment="1" applyProtection="1">
      <protection locked="0"/>
    </xf>
    <xf numFmtId="38" fontId="42" fillId="0" borderId="136" xfId="33" applyFont="1" applyBorder="1" applyAlignment="1" applyProtection="1">
      <protection locked="0"/>
    </xf>
    <xf numFmtId="38" fontId="9" fillId="63" borderId="125" xfId="33" applyFont="1" applyFill="1" applyBorder="1" applyAlignment="1" applyProtection="1">
      <protection locked="0"/>
    </xf>
    <xf numFmtId="38" fontId="6" fillId="59" borderId="133" xfId="33" applyFont="1" applyFill="1" applyBorder="1"/>
    <xf numFmtId="38" fontId="9" fillId="0" borderId="126" xfId="33" applyFont="1" applyBorder="1" applyAlignment="1" applyProtection="1">
      <protection locked="0"/>
    </xf>
    <xf numFmtId="38" fontId="6" fillId="6" borderId="149" xfId="33" applyFont="1" applyFill="1" applyBorder="1"/>
    <xf numFmtId="38" fontId="9" fillId="0" borderId="129" xfId="33" applyFont="1" applyBorder="1" applyAlignment="1" applyProtection="1">
      <protection locked="0"/>
    </xf>
    <xf numFmtId="38" fontId="9" fillId="49" borderId="140" xfId="33" applyFont="1" applyFill="1" applyBorder="1" applyAlignment="1" applyProtection="1">
      <protection locked="0"/>
    </xf>
    <xf numFmtId="0" fontId="6" fillId="0" borderId="138" xfId="0" applyFont="1" applyBorder="1"/>
    <xf numFmtId="38" fontId="6" fillId="64" borderId="125" xfId="33" applyFont="1" applyFill="1" applyBorder="1"/>
    <xf numFmtId="0" fontId="0" fillId="0" borderId="150" xfId="0" applyBorder="1"/>
    <xf numFmtId="0" fontId="55" fillId="51" borderId="38" xfId="45" applyFont="1" applyFill="1" applyBorder="1" applyAlignment="1">
      <alignment horizontal="center"/>
    </xf>
    <xf numFmtId="0" fontId="55" fillId="0" borderId="0" xfId="45" applyFont="1" applyFill="1" applyBorder="1" applyAlignment="1">
      <alignment horizontal="center"/>
    </xf>
    <xf numFmtId="0" fontId="56" fillId="0" borderId="0" xfId="0" applyFont="1"/>
    <xf numFmtId="0" fontId="57" fillId="0" borderId="0" xfId="45" applyFont="1" applyFill="1" applyBorder="1"/>
    <xf numFmtId="0" fontId="58" fillId="51" borderId="38" xfId="45" applyFont="1" applyFill="1" applyBorder="1" applyAlignment="1">
      <alignment horizontal="center"/>
    </xf>
    <xf numFmtId="0" fontId="53" fillId="0" borderId="0" xfId="45" applyFont="1" applyFill="1" applyBorder="1"/>
    <xf numFmtId="0" fontId="58" fillId="51" borderId="38" xfId="45" applyFont="1" applyFill="1" applyBorder="1"/>
    <xf numFmtId="0" fontId="40" fillId="0" borderId="0" xfId="0" applyFont="1" applyAlignment="1">
      <alignment horizontal="left"/>
    </xf>
    <xf numFmtId="0" fontId="40" fillId="0" borderId="0" xfId="0" applyFont="1" applyFill="1" applyAlignment="1">
      <alignment horizontal="center"/>
    </xf>
    <xf numFmtId="0" fontId="58" fillId="0" borderId="0" xfId="45" applyFont="1" applyFill="1" applyBorder="1"/>
    <xf numFmtId="0" fontId="0" fillId="51" borderId="0" xfId="0" applyFill="1"/>
    <xf numFmtId="0" fontId="0" fillId="54" borderId="0" xfId="0" applyFill="1"/>
    <xf numFmtId="0" fontId="59" fillId="0" borderId="0" xfId="45" applyFont="1" applyFill="1" applyBorder="1"/>
    <xf numFmtId="0" fontId="59" fillId="51" borderId="38" xfId="45" applyFont="1" applyFill="1" applyBorder="1"/>
    <xf numFmtId="0" fontId="0" fillId="0" borderId="151" xfId="0" applyBorder="1"/>
    <xf numFmtId="0" fontId="0" fillId="0" borderId="152" xfId="0" applyBorder="1"/>
    <xf numFmtId="0" fontId="60" fillId="0" borderId="0" xfId="45" applyFont="1"/>
    <xf numFmtId="0" fontId="57" fillId="0" borderId="0" xfId="45" applyFont="1"/>
    <xf numFmtId="0" fontId="61" fillId="0" borderId="0" xfId="0" applyFont="1"/>
    <xf numFmtId="0" fontId="0" fillId="65" borderId="122" xfId="0" applyFill="1" applyBorder="1" applyAlignment="1">
      <alignment horizontal="center"/>
    </xf>
    <xf numFmtId="0" fontId="0" fillId="65" borderId="122" xfId="0" applyFill="1" applyBorder="1"/>
    <xf numFmtId="0" fontId="0" fillId="65" borderId="97" xfId="0" applyFill="1" applyBorder="1"/>
    <xf numFmtId="0" fontId="62" fillId="65" borderId="122" xfId="0" applyFont="1" applyFill="1" applyBorder="1" applyAlignment="1">
      <alignment horizontal="center"/>
    </xf>
    <xf numFmtId="0" fontId="62" fillId="65" borderId="122" xfId="0" applyFont="1" applyFill="1" applyBorder="1"/>
    <xf numFmtId="0" fontId="0" fillId="65" borderId="0" xfId="0" applyFill="1" applyBorder="1" applyAlignment="1">
      <alignment horizontal="center"/>
    </xf>
    <xf numFmtId="55" fontId="0" fillId="65" borderId="0" xfId="0" applyNumberFormat="1" applyFill="1" applyBorder="1"/>
    <xf numFmtId="55" fontId="0" fillId="65" borderId="46" xfId="0" applyNumberFormat="1" applyFill="1" applyBorder="1"/>
    <xf numFmtId="0" fontId="1" fillId="65" borderId="0" xfId="45" applyFont="1" applyFill="1" applyBorder="1" applyAlignment="1">
      <alignment horizontal="center"/>
    </xf>
    <xf numFmtId="0" fontId="1" fillId="65" borderId="0" xfId="0" applyFont="1" applyFill="1" applyBorder="1" applyAlignment="1">
      <alignment horizontal="center"/>
    </xf>
    <xf numFmtId="55" fontId="0" fillId="65" borderId="46" xfId="0" applyNumberFormat="1" applyFill="1" applyBorder="1" applyAlignment="1">
      <alignment horizontal="left"/>
    </xf>
    <xf numFmtId="0" fontId="0" fillId="65" borderId="0" xfId="0" applyFill="1" applyBorder="1"/>
    <xf numFmtId="0" fontId="0" fillId="65" borderId="46" xfId="0" applyFill="1" applyBorder="1"/>
    <xf numFmtId="0" fontId="63" fillId="65" borderId="0" xfId="45" applyFont="1" applyFill="1" applyBorder="1" applyAlignment="1">
      <alignment horizontal="center"/>
    </xf>
    <xf numFmtId="0" fontId="1" fillId="65" borderId="0" xfId="0" applyFont="1" applyFill="1" applyBorder="1"/>
    <xf numFmtId="0" fontId="59" fillId="65" borderId="0" xfId="45" applyFont="1" applyFill="1" applyBorder="1" applyAlignment="1">
      <alignment horizontal="center"/>
    </xf>
    <xf numFmtId="0" fontId="62" fillId="65" borderId="0" xfId="0" applyFont="1" applyFill="1" applyBorder="1"/>
    <xf numFmtId="0" fontId="62" fillId="65" borderId="0" xfId="0" applyFont="1" applyFill="1" applyBorder="1" applyAlignment="1">
      <alignment horizontal="center"/>
    </xf>
    <xf numFmtId="0" fontId="62" fillId="65" borderId="46" xfId="0" applyFont="1" applyFill="1" applyBorder="1"/>
    <xf numFmtId="0" fontId="0" fillId="65" borderId="113" xfId="0" applyFill="1" applyBorder="1" applyAlignment="1">
      <alignment horizontal="center"/>
    </xf>
    <xf numFmtId="0" fontId="0" fillId="65" borderId="113" xfId="0" applyFill="1" applyBorder="1"/>
    <xf numFmtId="0" fontId="0" fillId="65" borderId="47" xfId="0" applyFill="1" applyBorder="1"/>
    <xf numFmtId="0" fontId="0" fillId="0" borderId="0" xfId="0" applyBorder="1" applyAlignment="1">
      <alignment horizontal="center"/>
    </xf>
    <xf numFmtId="179" fontId="8" fillId="0" borderId="0" xfId="0" quotePrefix="1" applyNumberFormat="1" applyFont="1" applyAlignment="1">
      <alignment horizontal="left"/>
    </xf>
    <xf numFmtId="179" fontId="8" fillId="0" borderId="0" xfId="0" quotePrefix="1" applyNumberFormat="1" applyFont="1" applyAlignment="1">
      <alignment horizontal="right"/>
    </xf>
    <xf numFmtId="55" fontId="8" fillId="0" borderId="0" xfId="0" applyNumberFormat="1" applyFont="1" applyAlignment="1">
      <alignment horizontal="center"/>
    </xf>
    <xf numFmtId="55" fontId="8" fillId="0" borderId="0" xfId="33" applyNumberFormat="1" applyFont="1" applyFill="1" applyBorder="1" applyAlignment="1">
      <alignment horizontal="center" vertical="center"/>
    </xf>
    <xf numFmtId="0" fontId="59" fillId="0" borderId="0" xfId="45" applyFont="1" applyBorder="1"/>
    <xf numFmtId="0" fontId="56" fillId="65" borderId="93" xfId="0" applyFont="1" applyFill="1" applyBorder="1"/>
    <xf numFmtId="0" fontId="55" fillId="65" borderId="22" xfId="45" applyFont="1" applyFill="1" applyBorder="1"/>
    <xf numFmtId="0" fontId="56" fillId="65" borderId="22" xfId="0" applyFont="1" applyFill="1" applyBorder="1"/>
    <xf numFmtId="0" fontId="56" fillId="65" borderId="19" xfId="0" applyFont="1" applyFill="1" applyBorder="1"/>
    <xf numFmtId="0" fontId="64" fillId="51" borderId="38" xfId="45" applyFont="1" applyFill="1" applyBorder="1"/>
    <xf numFmtId="0" fontId="55" fillId="65" borderId="0" xfId="45" applyFont="1" applyFill="1" applyBorder="1"/>
    <xf numFmtId="0" fontId="59" fillId="51" borderId="38" xfId="45" applyFont="1" applyFill="1" applyBorder="1" applyAlignment="1">
      <alignment horizontal="center"/>
    </xf>
    <xf numFmtId="58" fontId="50" fillId="0" borderId="0" xfId="0" applyNumberFormat="1" applyFont="1" applyProtection="1">
      <protection locked="0"/>
    </xf>
    <xf numFmtId="179" fontId="8" fillId="0" borderId="0" xfId="0" applyNumberFormat="1" applyFont="1" applyAlignment="1">
      <alignment horizontal="left"/>
    </xf>
    <xf numFmtId="179" fontId="16" fillId="0" borderId="0" xfId="33" applyNumberFormat="1" applyFont="1"/>
    <xf numFmtId="179" fontId="16" fillId="0" borderId="0" xfId="33" applyNumberFormat="1" applyFont="1" applyAlignment="1">
      <alignment horizontal="center"/>
    </xf>
    <xf numFmtId="179" fontId="16" fillId="0" borderId="0" xfId="33" applyNumberFormat="1" applyFont="1" applyAlignment="1">
      <alignment horizontal="left"/>
    </xf>
    <xf numFmtId="179" fontId="16" fillId="0" borderId="0" xfId="0" applyNumberFormat="1" applyFont="1"/>
    <xf numFmtId="179" fontId="16" fillId="0" borderId="0" xfId="0" applyNumberFormat="1" applyFont="1" applyAlignment="1">
      <alignment horizontal="center"/>
    </xf>
    <xf numFmtId="179" fontId="16" fillId="0" borderId="0" xfId="0" applyNumberFormat="1" applyFont="1" applyAlignment="1">
      <alignment horizontal="left"/>
    </xf>
    <xf numFmtId="0" fontId="1" fillId="0" borderId="0" xfId="0" applyFont="1"/>
    <xf numFmtId="55" fontId="65" fillId="65" borderId="0" xfId="45" applyNumberFormat="1" applyFont="1" applyFill="1" applyBorder="1"/>
    <xf numFmtId="0" fontId="40" fillId="65" borderId="46" xfId="0" applyFont="1" applyFill="1" applyBorder="1"/>
    <xf numFmtId="0" fontId="0" fillId="65" borderId="117" xfId="0" applyFill="1" applyBorder="1" applyAlignment="1">
      <alignment horizontal="center"/>
    </xf>
    <xf numFmtId="0" fontId="0" fillId="65" borderId="117" xfId="0" applyFill="1" applyBorder="1"/>
    <xf numFmtId="55" fontId="0" fillId="65" borderId="0" xfId="0" applyNumberFormat="1" applyFill="1" applyBorder="1" applyAlignment="1">
      <alignment horizontal="left"/>
    </xf>
    <xf numFmtId="0" fontId="0" fillId="65" borderId="0" xfId="0" applyFill="1" applyBorder="1" applyAlignment="1">
      <alignment horizontal="left"/>
    </xf>
    <xf numFmtId="0" fontId="56" fillId="65" borderId="99" xfId="0" applyFont="1" applyFill="1" applyBorder="1" applyAlignment="1">
      <alignment horizontal="right"/>
    </xf>
    <xf numFmtId="0" fontId="0" fillId="65" borderId="100" xfId="0" applyFill="1" applyBorder="1"/>
    <xf numFmtId="0" fontId="55" fillId="65" borderId="22" xfId="45" applyFont="1" applyFill="1" applyBorder="1" applyAlignment="1">
      <alignment horizontal="right"/>
    </xf>
    <xf numFmtId="0" fontId="0" fillId="65" borderId="19" xfId="0" applyFill="1" applyBorder="1"/>
    <xf numFmtId="0" fontId="6" fillId="0" borderId="0" xfId="0" applyFont="1" applyProtection="1"/>
    <xf numFmtId="179" fontId="8" fillId="0" borderId="0" xfId="0" applyNumberFormat="1" applyFont="1" applyAlignment="1" applyProtection="1">
      <alignment horizontal="left"/>
    </xf>
    <xf numFmtId="58" fontId="50" fillId="0" borderId="42" xfId="0" applyNumberFormat="1" applyFont="1" applyBorder="1" applyProtection="1">
      <protection locked="0"/>
    </xf>
    <xf numFmtId="58" fontId="50" fillId="0" borderId="88" xfId="0" applyNumberFormat="1" applyFont="1" applyBorder="1" applyProtection="1">
      <protection locked="0"/>
    </xf>
    <xf numFmtId="58" fontId="50" fillId="0" borderId="89" xfId="0" applyNumberFormat="1" applyFont="1" applyBorder="1" applyProtection="1">
      <protection locked="0"/>
    </xf>
    <xf numFmtId="0" fontId="13" fillId="50" borderId="19" xfId="0" applyFont="1" applyFill="1" applyBorder="1" applyAlignment="1" applyProtection="1">
      <alignment horizontal="left"/>
    </xf>
    <xf numFmtId="38" fontId="13" fillId="0" borderId="32" xfId="33" applyFont="1" applyBorder="1" applyAlignment="1" applyProtection="1"/>
    <xf numFmtId="38" fontId="43" fillId="0" borderId="41" xfId="33" applyFont="1" applyBorder="1" applyProtection="1">
      <protection locked="0"/>
    </xf>
    <xf numFmtId="38" fontId="43" fillId="0" borderId="38" xfId="33" applyFont="1" applyBorder="1" applyProtection="1">
      <protection locked="0"/>
    </xf>
    <xf numFmtId="38" fontId="43" fillId="0" borderId="38" xfId="33" applyFont="1" applyBorder="1" applyAlignment="1" applyProtection="1">
      <alignment vertical="center"/>
      <protection locked="0"/>
    </xf>
    <xf numFmtId="38" fontId="43" fillId="0" borderId="41" xfId="33" applyFont="1" applyBorder="1" applyAlignment="1" applyProtection="1">
      <alignment vertical="center"/>
      <protection locked="0"/>
    </xf>
    <xf numFmtId="38" fontId="43" fillId="0" borderId="79" xfId="33" applyFont="1" applyBorder="1" applyProtection="1">
      <protection locked="0"/>
    </xf>
    <xf numFmtId="38" fontId="43" fillId="0" borderId="39" xfId="33" applyFont="1" applyBorder="1" applyProtection="1">
      <protection locked="0"/>
    </xf>
    <xf numFmtId="38" fontId="43" fillId="0" borderId="65" xfId="33" applyFont="1" applyBorder="1" applyProtection="1">
      <protection locked="0"/>
    </xf>
    <xf numFmtId="38" fontId="43" fillId="0" borderId="30" xfId="33" applyFont="1" applyBorder="1" applyProtection="1">
      <protection locked="0"/>
    </xf>
    <xf numFmtId="38" fontId="43" fillId="0" borderId="82" xfId="33" applyFont="1" applyBorder="1" applyProtection="1">
      <protection locked="0"/>
    </xf>
    <xf numFmtId="38" fontId="43" fillId="0" borderId="82" xfId="33" applyFont="1" applyFill="1" applyBorder="1" applyProtection="1">
      <protection locked="0"/>
    </xf>
    <xf numFmtId="38" fontId="43" fillId="0" borderId="39" xfId="33" applyFont="1" applyFill="1" applyBorder="1" applyProtection="1">
      <protection locked="0"/>
    </xf>
    <xf numFmtId="38" fontId="47" fillId="0" borderId="30" xfId="33" applyFont="1" applyFill="1" applyBorder="1" applyProtection="1">
      <protection locked="0"/>
    </xf>
    <xf numFmtId="38" fontId="45" fillId="0" borderId="38" xfId="33" applyFont="1" applyFill="1" applyBorder="1" applyProtection="1">
      <protection locked="0"/>
    </xf>
    <xf numFmtId="38" fontId="45" fillId="0" borderId="38" xfId="33" applyFont="1" applyBorder="1" applyProtection="1">
      <protection locked="0"/>
    </xf>
    <xf numFmtId="38" fontId="45" fillId="0" borderId="38" xfId="33" applyFont="1" applyBorder="1" applyAlignment="1" applyProtection="1">
      <alignment vertical="center"/>
      <protection locked="0"/>
    </xf>
    <xf numFmtId="38" fontId="45" fillId="0" borderId="41" xfId="33" applyFont="1" applyBorder="1" applyAlignment="1" applyProtection="1">
      <alignment vertical="center"/>
      <protection locked="0"/>
    </xf>
    <xf numFmtId="38" fontId="45" fillId="0" borderId="79" xfId="33" applyFont="1" applyBorder="1" applyProtection="1">
      <protection locked="0"/>
    </xf>
    <xf numFmtId="38" fontId="45" fillId="0" borderId="30" xfId="33" applyFont="1" applyBorder="1" applyProtection="1">
      <protection locked="0"/>
    </xf>
    <xf numFmtId="38" fontId="45" fillId="0" borderId="41" xfId="33" applyFont="1" applyBorder="1" applyProtection="1">
      <protection locked="0"/>
    </xf>
    <xf numFmtId="38" fontId="45" fillId="0" borderId="34" xfId="33" applyFont="1" applyBorder="1" applyProtection="1">
      <protection locked="0"/>
    </xf>
    <xf numFmtId="38" fontId="43" fillId="0" borderId="79" xfId="33" applyFont="1" applyFill="1" applyBorder="1" applyProtection="1">
      <protection locked="0"/>
    </xf>
    <xf numFmtId="38" fontId="47" fillId="0" borderId="54" xfId="33" applyFont="1" applyFill="1" applyBorder="1" applyProtection="1">
      <protection locked="0"/>
    </xf>
    <xf numFmtId="38" fontId="44" fillId="0" borderId="41" xfId="33" applyFont="1" applyBorder="1" applyProtection="1">
      <protection locked="0"/>
    </xf>
    <xf numFmtId="38" fontId="44" fillId="0" borderId="38" xfId="33" applyFont="1" applyBorder="1" applyProtection="1">
      <protection locked="0"/>
    </xf>
    <xf numFmtId="38" fontId="43" fillId="0" borderId="39" xfId="33" applyFont="1" applyFill="1" applyBorder="1" applyAlignment="1" applyProtection="1">
      <alignment vertical="center"/>
      <protection locked="0"/>
    </xf>
    <xf numFmtId="38" fontId="43" fillId="0" borderId="34" xfId="33" applyFont="1" applyBorder="1" applyProtection="1">
      <protection locked="0"/>
    </xf>
    <xf numFmtId="38" fontId="47" fillId="0" borderId="79" xfId="33" applyFont="1" applyFill="1" applyBorder="1" applyProtection="1">
      <protection locked="0"/>
    </xf>
    <xf numFmtId="38" fontId="43" fillId="0" borderId="38" xfId="33" applyFont="1" applyFill="1" applyBorder="1" applyProtection="1">
      <protection locked="0"/>
    </xf>
    <xf numFmtId="38" fontId="44" fillId="0" borderId="79" xfId="33" applyFont="1" applyBorder="1" applyProtection="1">
      <protection locked="0"/>
    </xf>
    <xf numFmtId="38" fontId="44" fillId="0" borderId="34" xfId="33" applyFont="1" applyBorder="1" applyProtection="1">
      <protection locked="0"/>
    </xf>
    <xf numFmtId="38" fontId="47" fillId="0" borderId="79" xfId="33" applyFont="1" applyBorder="1" applyProtection="1">
      <protection locked="0"/>
    </xf>
    <xf numFmtId="38" fontId="47" fillId="0" borderId="38" xfId="33" applyFont="1" applyBorder="1" applyProtection="1">
      <protection locked="0"/>
    </xf>
    <xf numFmtId="38" fontId="47" fillId="0" borderId="41" xfId="33" applyFont="1" applyBorder="1" applyProtection="1">
      <protection locked="0"/>
    </xf>
    <xf numFmtId="38" fontId="47" fillId="0" borderId="39" xfId="33" applyFont="1" applyFill="1" applyBorder="1" applyProtection="1">
      <protection locked="0"/>
    </xf>
    <xf numFmtId="38" fontId="47" fillId="0" borderId="79" xfId="33" applyFont="1" applyFill="1" applyBorder="1" applyAlignment="1" applyProtection="1">
      <alignment vertical="top"/>
      <protection locked="0"/>
    </xf>
    <xf numFmtId="176" fontId="45" fillId="0" borderId="41" xfId="33" applyNumberFormat="1" applyFont="1" applyBorder="1" applyProtection="1">
      <protection locked="0"/>
    </xf>
    <xf numFmtId="38" fontId="45" fillId="0" borderId="59" xfId="33" applyFont="1" applyBorder="1" applyProtection="1">
      <protection locked="0"/>
    </xf>
    <xf numFmtId="38" fontId="47" fillId="0" borderId="40" xfId="33" applyFont="1" applyFill="1" applyBorder="1" applyProtection="1">
      <protection locked="0"/>
    </xf>
    <xf numFmtId="38" fontId="47" fillId="0" borderId="79" xfId="33" applyFont="1" applyFill="1" applyBorder="1" applyAlignment="1" applyProtection="1">
      <protection locked="0"/>
    </xf>
    <xf numFmtId="38" fontId="45" fillId="0" borderId="67" xfId="33" applyFont="1" applyBorder="1" applyProtection="1">
      <protection locked="0"/>
    </xf>
    <xf numFmtId="38" fontId="45" fillId="0" borderId="155" xfId="33" applyFont="1" applyBorder="1" applyProtection="1">
      <protection locked="0"/>
    </xf>
    <xf numFmtId="38" fontId="47" fillId="0" borderId="79" xfId="33" applyFont="1" applyFill="1" applyBorder="1" applyAlignment="1" applyProtection="1">
      <alignment vertical="center"/>
      <protection locked="0"/>
    </xf>
    <xf numFmtId="38" fontId="43" fillId="0" borderId="30" xfId="33" applyFont="1" applyFill="1" applyBorder="1" applyProtection="1">
      <protection locked="0"/>
    </xf>
    <xf numFmtId="38" fontId="47" fillId="0" borderId="38" xfId="33" applyFont="1" applyBorder="1" applyAlignment="1" applyProtection="1">
      <protection locked="0"/>
    </xf>
    <xf numFmtId="38" fontId="45" fillId="0" borderId="38" xfId="33" applyFont="1" applyBorder="1" applyAlignment="1" applyProtection="1">
      <protection locked="0"/>
    </xf>
    <xf numFmtId="38" fontId="45" fillId="0" borderId="41" xfId="33" applyFont="1" applyBorder="1" applyAlignment="1" applyProtection="1">
      <protection locked="0"/>
    </xf>
    <xf numFmtId="38" fontId="45" fillId="0" borderId="60" xfId="33" applyFont="1" applyBorder="1" applyProtection="1">
      <protection locked="0"/>
    </xf>
    <xf numFmtId="38" fontId="45" fillId="0" borderId="79" xfId="33" applyFont="1" applyBorder="1" applyAlignment="1" applyProtection="1">
      <protection locked="0"/>
    </xf>
    <xf numFmtId="38" fontId="47" fillId="0" borderId="79" xfId="33" applyFont="1" applyBorder="1" applyAlignment="1" applyProtection="1">
      <protection locked="0"/>
    </xf>
    <xf numFmtId="38" fontId="47" fillId="0" borderId="41" xfId="33" applyFont="1" applyBorder="1" applyAlignment="1" applyProtection="1">
      <protection locked="0"/>
    </xf>
    <xf numFmtId="38" fontId="45" fillId="0" borderId="54" xfId="33" applyFont="1" applyBorder="1" applyProtection="1">
      <protection locked="0"/>
    </xf>
    <xf numFmtId="38" fontId="47" fillId="0" borderId="39" xfId="33" applyFont="1" applyFill="1" applyBorder="1" applyAlignment="1" applyProtection="1">
      <alignment vertical="center"/>
      <protection locked="0"/>
    </xf>
    <xf numFmtId="38" fontId="47" fillId="0" borderId="41" xfId="33" applyFont="1" applyFill="1" applyBorder="1" applyProtection="1">
      <protection locked="0"/>
    </xf>
    <xf numFmtId="38" fontId="45" fillId="0" borderId="79" xfId="33" applyFont="1" applyBorder="1" applyAlignment="1" applyProtection="1">
      <alignment vertical="center"/>
      <protection locked="0"/>
    </xf>
    <xf numFmtId="38" fontId="47" fillId="0" borderId="79" xfId="33" applyFont="1" applyBorder="1" applyAlignment="1" applyProtection="1">
      <alignment vertical="center"/>
      <protection locked="0"/>
    </xf>
    <xf numFmtId="38" fontId="47" fillId="0" borderId="38" xfId="33" applyFont="1" applyBorder="1" applyAlignment="1" applyProtection="1">
      <alignment vertical="center"/>
      <protection locked="0"/>
    </xf>
    <xf numFmtId="38" fontId="47" fillId="0" borderId="41" xfId="33" applyFont="1" applyBorder="1" applyAlignment="1" applyProtection="1">
      <alignment vertical="center"/>
      <protection locked="0"/>
    </xf>
    <xf numFmtId="38" fontId="45" fillId="0" borderId="41" xfId="33" applyFont="1" applyBorder="1" applyAlignment="1" applyProtection="1">
      <alignment vertical="top"/>
      <protection locked="0"/>
    </xf>
    <xf numFmtId="38" fontId="45" fillId="0" borderId="38" xfId="33" applyFont="1" applyBorder="1" applyAlignment="1" applyProtection="1">
      <alignment vertical="top"/>
      <protection locked="0"/>
    </xf>
    <xf numFmtId="38" fontId="45" fillId="0" borderId="79" xfId="33" applyFont="1" applyBorder="1" applyAlignment="1" applyProtection="1">
      <alignment vertical="top"/>
      <protection locked="0"/>
    </xf>
    <xf numFmtId="38" fontId="47" fillId="0" borderId="79" xfId="33" applyFont="1" applyBorder="1" applyAlignment="1" applyProtection="1">
      <alignment vertical="top"/>
      <protection locked="0"/>
    </xf>
    <xf numFmtId="38" fontId="47" fillId="0" borderId="38" xfId="33" applyFont="1" applyBorder="1" applyAlignment="1" applyProtection="1">
      <alignment vertical="top"/>
      <protection locked="0"/>
    </xf>
    <xf numFmtId="38" fontId="47" fillId="0" borderId="41" xfId="33" applyFont="1" applyBorder="1" applyAlignment="1" applyProtection="1">
      <alignment vertical="top"/>
      <protection locked="0"/>
    </xf>
    <xf numFmtId="38" fontId="47" fillId="0" borderId="39" xfId="33" applyFont="1" applyFill="1" applyBorder="1" applyAlignment="1" applyProtection="1">
      <alignment vertical="top"/>
      <protection locked="0"/>
    </xf>
    <xf numFmtId="38" fontId="45" fillId="0" borderId="34" xfId="33" applyFont="1" applyFill="1" applyBorder="1" applyProtection="1">
      <protection locked="0"/>
    </xf>
    <xf numFmtId="38" fontId="47" fillId="0" borderId="54" xfId="33" applyFont="1" applyBorder="1" applyProtection="1">
      <protection locked="0"/>
    </xf>
    <xf numFmtId="38" fontId="47" fillId="0" borderId="30" xfId="33" applyFont="1" applyBorder="1" applyProtection="1">
      <protection locked="0"/>
    </xf>
    <xf numFmtId="38" fontId="47" fillId="0" borderId="39" xfId="33" applyFont="1" applyBorder="1" applyProtection="1">
      <protection locked="0"/>
    </xf>
    <xf numFmtId="38" fontId="45" fillId="0" borderId="57" xfId="33" applyFont="1" applyBorder="1" applyProtection="1">
      <protection locked="0"/>
    </xf>
    <xf numFmtId="38" fontId="45" fillId="0" borderId="56" xfId="33" applyFont="1" applyBorder="1" applyProtection="1">
      <protection locked="0"/>
    </xf>
    <xf numFmtId="38" fontId="45" fillId="0" borderId="83" xfId="33" applyFont="1" applyBorder="1" applyProtection="1">
      <protection locked="0"/>
    </xf>
    <xf numFmtId="38" fontId="44" fillId="0" borderId="57" xfId="33" applyFont="1" applyBorder="1" applyProtection="1">
      <protection locked="0"/>
    </xf>
    <xf numFmtId="38" fontId="45" fillId="0" borderId="58" xfId="33" applyFont="1" applyBorder="1" applyProtection="1">
      <protection locked="0"/>
    </xf>
    <xf numFmtId="38" fontId="44" fillId="0" borderId="56" xfId="33" applyFont="1" applyBorder="1" applyProtection="1">
      <protection locked="0"/>
    </xf>
    <xf numFmtId="0" fontId="3" fillId="0" borderId="0" xfId="0" applyFont="1" applyProtection="1"/>
    <xf numFmtId="179" fontId="8" fillId="0" borderId="0" xfId="0" applyNumberFormat="1" applyFont="1" applyProtection="1"/>
    <xf numFmtId="179" fontId="8" fillId="0" borderId="0" xfId="0" applyNumberFormat="1" applyFont="1" applyAlignment="1" applyProtection="1">
      <alignment horizontal="center"/>
    </xf>
    <xf numFmtId="38" fontId="37" fillId="0" borderId="18" xfId="33" applyFont="1" applyBorder="1" applyProtection="1"/>
    <xf numFmtId="38" fontId="16" fillId="0" borderId="35" xfId="33" applyFont="1" applyBorder="1" applyProtection="1"/>
    <xf numFmtId="38" fontId="16" fillId="0" borderId="77" xfId="33" applyFont="1" applyBorder="1" applyProtection="1"/>
    <xf numFmtId="38" fontId="16" fillId="0" borderId="80" xfId="33" applyFont="1" applyBorder="1" applyProtection="1"/>
    <xf numFmtId="177" fontId="16" fillId="0" borderId="77" xfId="33" applyNumberFormat="1" applyFont="1" applyBorder="1" applyProtection="1"/>
    <xf numFmtId="177" fontId="16" fillId="0" borderId="80" xfId="33" applyNumberFormat="1" applyFont="1" applyBorder="1" applyProtection="1"/>
    <xf numFmtId="38" fontId="38" fillId="0" borderId="36" xfId="33" applyFont="1" applyBorder="1" applyProtection="1"/>
    <xf numFmtId="38" fontId="16" fillId="0" borderId="13" xfId="33" applyFont="1" applyBorder="1" applyAlignment="1" applyProtection="1">
      <alignment horizontal="center"/>
    </xf>
    <xf numFmtId="38" fontId="16" fillId="6" borderId="13" xfId="33" applyFont="1" applyFill="1" applyBorder="1" applyAlignment="1" applyProtection="1">
      <alignment horizontal="center"/>
    </xf>
    <xf numFmtId="38" fontId="17" fillId="6" borderId="153" xfId="33" applyFont="1" applyFill="1" applyBorder="1" applyAlignment="1" applyProtection="1">
      <alignment horizontal="right"/>
    </xf>
    <xf numFmtId="38" fontId="16" fillId="6" borderId="51" xfId="33" applyFont="1" applyFill="1" applyBorder="1" applyAlignment="1" applyProtection="1">
      <alignment horizontal="center"/>
    </xf>
    <xf numFmtId="38" fontId="17" fillId="6" borderId="30" xfId="33" applyFont="1" applyFill="1" applyBorder="1" applyAlignment="1" applyProtection="1">
      <alignment horizontal="right"/>
    </xf>
    <xf numFmtId="38" fontId="16" fillId="6" borderId="78" xfId="33" applyFont="1" applyFill="1" applyBorder="1" applyAlignment="1" applyProtection="1">
      <alignment horizontal="center"/>
    </xf>
    <xf numFmtId="38" fontId="16" fillId="6" borderId="81" xfId="33" applyFont="1" applyFill="1" applyBorder="1" applyAlignment="1" applyProtection="1">
      <alignment horizontal="center"/>
    </xf>
    <xf numFmtId="38" fontId="17" fillId="6" borderId="52" xfId="33" applyFont="1" applyFill="1" applyBorder="1" applyAlignment="1" applyProtection="1"/>
    <xf numFmtId="38" fontId="16" fillId="6" borderId="45" xfId="33" applyFont="1" applyFill="1" applyBorder="1" applyAlignment="1" applyProtection="1">
      <alignment horizontal="center"/>
    </xf>
    <xf numFmtId="177" fontId="16" fillId="6" borderId="78" xfId="33" applyNumberFormat="1" applyFont="1" applyFill="1" applyBorder="1" applyAlignment="1" applyProtection="1">
      <alignment horizontal="center"/>
    </xf>
    <xf numFmtId="177" fontId="16" fillId="6" borderId="81" xfId="33" applyNumberFormat="1" applyFont="1" applyFill="1" applyBorder="1" applyAlignment="1" applyProtection="1">
      <alignment horizontal="center"/>
    </xf>
    <xf numFmtId="38" fontId="17" fillId="6" borderId="53" xfId="33" applyFont="1" applyFill="1" applyBorder="1" applyAlignment="1" applyProtection="1">
      <alignment horizontal="right"/>
    </xf>
    <xf numFmtId="38" fontId="16" fillId="6" borderId="53" xfId="33" applyFont="1" applyFill="1" applyBorder="1" applyAlignment="1" applyProtection="1">
      <alignment horizontal="center"/>
    </xf>
    <xf numFmtId="38" fontId="17" fillId="2" borderId="21" xfId="33" applyFont="1" applyFill="1" applyBorder="1" applyProtection="1"/>
    <xf numFmtId="38" fontId="18" fillId="11" borderId="21" xfId="33" applyFont="1" applyFill="1" applyBorder="1" applyAlignment="1" applyProtection="1">
      <alignment horizontal="center"/>
    </xf>
    <xf numFmtId="55" fontId="18" fillId="11" borderId="154" xfId="33" quotePrefix="1" applyNumberFormat="1" applyFont="1" applyFill="1" applyBorder="1" applyAlignment="1" applyProtection="1">
      <alignment horizontal="center"/>
    </xf>
    <xf numFmtId="55" fontId="18" fillId="11" borderId="61" xfId="33" applyNumberFormat="1" applyFont="1" applyFill="1" applyBorder="1" applyAlignment="1" applyProtection="1">
      <alignment horizontal="center"/>
    </xf>
    <xf numFmtId="55" fontId="18" fillId="11" borderId="29" xfId="33" quotePrefix="1" applyNumberFormat="1" applyFont="1" applyFill="1" applyBorder="1" applyAlignment="1" applyProtection="1">
      <alignment horizontal="center"/>
    </xf>
    <xf numFmtId="55" fontId="18" fillId="11" borderId="84" xfId="33" applyNumberFormat="1" applyFont="1" applyFill="1" applyBorder="1" applyAlignment="1" applyProtection="1">
      <alignment horizontal="center"/>
    </xf>
    <xf numFmtId="55" fontId="18" fillId="11" borderId="29" xfId="33" applyNumberFormat="1" applyFont="1" applyFill="1" applyBorder="1" applyAlignment="1" applyProtection="1">
      <alignment horizontal="center"/>
    </xf>
    <xf numFmtId="55" fontId="18" fillId="11" borderId="85" xfId="33" applyNumberFormat="1" applyFont="1" applyFill="1" applyBorder="1" applyAlignment="1" applyProtection="1">
      <alignment horizontal="center"/>
    </xf>
    <xf numFmtId="55" fontId="18" fillId="11" borderId="62" xfId="33" applyNumberFormat="1" applyFont="1" applyFill="1" applyBorder="1" applyAlignment="1" applyProtection="1"/>
    <xf numFmtId="55" fontId="18" fillId="11" borderId="21" xfId="33" applyNumberFormat="1" applyFont="1" applyFill="1" applyBorder="1" applyAlignment="1" applyProtection="1">
      <alignment horizontal="center"/>
    </xf>
    <xf numFmtId="177" fontId="18" fillId="11" borderId="84" xfId="33" applyNumberFormat="1" applyFont="1" applyFill="1" applyBorder="1" applyAlignment="1" applyProtection="1">
      <alignment horizontal="center"/>
    </xf>
    <xf numFmtId="177" fontId="18" fillId="11" borderId="85" xfId="33" applyNumberFormat="1" applyFont="1" applyFill="1" applyBorder="1" applyAlignment="1" applyProtection="1">
      <alignment horizontal="center"/>
    </xf>
    <xf numFmtId="55" fontId="18" fillId="11" borderId="63" xfId="33" applyNumberFormat="1" applyFont="1" applyFill="1" applyBorder="1" applyAlignment="1" applyProtection="1">
      <alignment horizontal="center"/>
    </xf>
    <xf numFmtId="0" fontId="66" fillId="0" borderId="0" xfId="45" applyFont="1"/>
    <xf numFmtId="55" fontId="8" fillId="9" borderId="148" xfId="33" applyNumberFormat="1" applyFont="1" applyFill="1" applyBorder="1" applyAlignment="1" applyProtection="1">
      <alignment horizontal="center" vertical="center"/>
      <protection locked="0"/>
    </xf>
    <xf numFmtId="0" fontId="15" fillId="0" borderId="123" xfId="0" applyFont="1" applyBorder="1"/>
  </cellXfs>
  <cellStyles count="4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45" builtinId="8"/>
    <cellStyle name="メモ 2" xfId="28"/>
    <cellStyle name="リンク セル 2" xfId="29"/>
    <cellStyle name="悪い 2" xfId="30"/>
    <cellStyle name="計算 2" xfId="31"/>
    <cellStyle name="警告文 2" xfId="32"/>
    <cellStyle name="桁区切り" xfId="33" builtinId="6"/>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3"/>
    <cellStyle name="良い 2" xfId="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99"/>
      <color rgb="FFFF0000"/>
      <color rgb="FFFFFFCC"/>
      <color rgb="FFCCFFFF"/>
      <color rgb="FFDE1404"/>
      <color rgb="FF080200"/>
      <color rgb="FF00FFFF"/>
      <color rgb="FF00FF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_rels/drawing2.xml.rels><?xml version="1.0" encoding="UTF-8" standalone="yes"?>
<Relationships xmlns="http://schemas.openxmlformats.org/package/2006/relationships"><Relationship Id="rId3" Type="http://schemas.openxmlformats.org/officeDocument/2006/relationships/image" Target="../media/image37.png"/><Relationship Id="rId2" Type="http://schemas.openxmlformats.org/officeDocument/2006/relationships/image" Target="../media/image36.png"/><Relationship Id="rId1" Type="http://schemas.openxmlformats.org/officeDocument/2006/relationships/image" Target="../media/image35.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622</xdr:row>
      <xdr:rowOff>28575</xdr:rowOff>
    </xdr:from>
    <xdr:to>
      <xdr:col>10</xdr:col>
      <xdr:colOff>38100</xdr:colOff>
      <xdr:row>623</xdr:row>
      <xdr:rowOff>95220</xdr:rowOff>
    </xdr:to>
    <xdr:pic>
      <xdr:nvPicPr>
        <xdr:cNvPr id="225" name="図 224">
          <a:extLst>
            <a:ext uri="{FF2B5EF4-FFF2-40B4-BE49-F238E27FC236}">
              <a16:creationId xmlns="" xmlns:a16="http://schemas.microsoft.com/office/drawing/2014/main" id="{D4790280-D127-4156-8288-3026519DA946}"/>
            </a:ext>
          </a:extLst>
        </xdr:cNvPr>
        <xdr:cNvPicPr>
          <a:picLocks noChangeAspect="1"/>
        </xdr:cNvPicPr>
      </xdr:nvPicPr>
      <xdr:blipFill>
        <a:blip xmlns:r="http://schemas.openxmlformats.org/officeDocument/2006/relationships" r:embed="rId1"/>
        <a:stretch>
          <a:fillRect/>
        </a:stretch>
      </xdr:blipFill>
      <xdr:spPr>
        <a:xfrm>
          <a:off x="66675" y="108289725"/>
          <a:ext cx="7067550" cy="238095"/>
        </a:xfrm>
        <a:prstGeom prst="rect">
          <a:avLst/>
        </a:prstGeom>
      </xdr:spPr>
    </xdr:pic>
    <xdr:clientData/>
  </xdr:twoCellAnchor>
  <xdr:twoCellAnchor editAs="oneCell">
    <xdr:from>
      <xdr:col>0</xdr:col>
      <xdr:colOff>114300</xdr:colOff>
      <xdr:row>539</xdr:row>
      <xdr:rowOff>38100</xdr:rowOff>
    </xdr:from>
    <xdr:to>
      <xdr:col>10</xdr:col>
      <xdr:colOff>85725</xdr:colOff>
      <xdr:row>540</xdr:row>
      <xdr:rowOff>104745</xdr:rowOff>
    </xdr:to>
    <xdr:pic>
      <xdr:nvPicPr>
        <xdr:cNvPr id="214" name="図 213">
          <a:extLst>
            <a:ext uri="{FF2B5EF4-FFF2-40B4-BE49-F238E27FC236}">
              <a16:creationId xmlns="" xmlns:a16="http://schemas.microsoft.com/office/drawing/2014/main" id="{D93DE94C-EA17-44FA-A484-1E11AF6ABC93}"/>
            </a:ext>
          </a:extLst>
        </xdr:cNvPr>
        <xdr:cNvPicPr>
          <a:picLocks noChangeAspect="1"/>
        </xdr:cNvPicPr>
      </xdr:nvPicPr>
      <xdr:blipFill>
        <a:blip xmlns:r="http://schemas.openxmlformats.org/officeDocument/2006/relationships" r:embed="rId1"/>
        <a:stretch>
          <a:fillRect/>
        </a:stretch>
      </xdr:blipFill>
      <xdr:spPr>
        <a:xfrm>
          <a:off x="114300" y="94068900"/>
          <a:ext cx="7067550" cy="238095"/>
        </a:xfrm>
        <a:prstGeom prst="rect">
          <a:avLst/>
        </a:prstGeom>
      </xdr:spPr>
    </xdr:pic>
    <xdr:clientData/>
  </xdr:twoCellAnchor>
  <xdr:twoCellAnchor editAs="oneCell">
    <xdr:from>
      <xdr:col>12</xdr:col>
      <xdr:colOff>266700</xdr:colOff>
      <xdr:row>512</xdr:row>
      <xdr:rowOff>47625</xdr:rowOff>
    </xdr:from>
    <xdr:to>
      <xdr:col>23</xdr:col>
      <xdr:colOff>151471</xdr:colOff>
      <xdr:row>534</xdr:row>
      <xdr:rowOff>170963</xdr:rowOff>
    </xdr:to>
    <xdr:pic>
      <xdr:nvPicPr>
        <xdr:cNvPr id="8" name="図 7">
          <a:extLst>
            <a:ext uri="{FF2B5EF4-FFF2-40B4-BE49-F238E27FC236}">
              <a16:creationId xmlns="" xmlns:a16="http://schemas.microsoft.com/office/drawing/2014/main" id="{779480F9-07A2-4D2C-AAF4-A437352826AA}"/>
            </a:ext>
          </a:extLst>
        </xdr:cNvPr>
        <xdr:cNvPicPr>
          <a:picLocks noChangeAspect="1"/>
        </xdr:cNvPicPr>
      </xdr:nvPicPr>
      <xdr:blipFill>
        <a:blip xmlns:r="http://schemas.openxmlformats.org/officeDocument/2006/relationships" r:embed="rId2"/>
        <a:stretch>
          <a:fillRect/>
        </a:stretch>
      </xdr:blipFill>
      <xdr:spPr>
        <a:xfrm>
          <a:off x="8734425" y="89449275"/>
          <a:ext cx="7428571" cy="3895238"/>
        </a:xfrm>
        <a:prstGeom prst="rect">
          <a:avLst/>
        </a:prstGeom>
      </xdr:spPr>
    </xdr:pic>
    <xdr:clientData/>
  </xdr:twoCellAnchor>
  <xdr:twoCellAnchor editAs="oneCell">
    <xdr:from>
      <xdr:col>0</xdr:col>
      <xdr:colOff>9525</xdr:colOff>
      <xdr:row>501</xdr:row>
      <xdr:rowOff>47625</xdr:rowOff>
    </xdr:from>
    <xdr:to>
      <xdr:col>2</xdr:col>
      <xdr:colOff>447437</xdr:colOff>
      <xdr:row>511</xdr:row>
      <xdr:rowOff>104554</xdr:rowOff>
    </xdr:to>
    <xdr:pic>
      <xdr:nvPicPr>
        <xdr:cNvPr id="260" name="図 259">
          <a:extLst>
            <a:ext uri="{FF2B5EF4-FFF2-40B4-BE49-F238E27FC236}">
              <a16:creationId xmlns="" xmlns:a16="http://schemas.microsoft.com/office/drawing/2014/main" id="{86A62E89-59DF-4E4B-BE07-C37195F7D3D1}"/>
            </a:ext>
          </a:extLst>
        </xdr:cNvPr>
        <xdr:cNvPicPr>
          <a:picLocks noChangeAspect="1"/>
        </xdr:cNvPicPr>
      </xdr:nvPicPr>
      <xdr:blipFill>
        <a:blip xmlns:r="http://schemas.openxmlformats.org/officeDocument/2006/relationships" r:embed="rId3"/>
        <a:stretch>
          <a:fillRect/>
        </a:stretch>
      </xdr:blipFill>
      <xdr:spPr>
        <a:xfrm>
          <a:off x="9525" y="87563325"/>
          <a:ext cx="1904762" cy="1771429"/>
        </a:xfrm>
        <a:prstGeom prst="rect">
          <a:avLst/>
        </a:prstGeom>
      </xdr:spPr>
    </xdr:pic>
    <xdr:clientData/>
  </xdr:twoCellAnchor>
  <xdr:twoCellAnchor editAs="oneCell">
    <xdr:from>
      <xdr:col>0</xdr:col>
      <xdr:colOff>0</xdr:colOff>
      <xdr:row>457</xdr:row>
      <xdr:rowOff>28575</xdr:rowOff>
    </xdr:from>
    <xdr:to>
      <xdr:col>2</xdr:col>
      <xdr:colOff>437912</xdr:colOff>
      <xdr:row>467</xdr:row>
      <xdr:rowOff>85504</xdr:rowOff>
    </xdr:to>
    <xdr:pic>
      <xdr:nvPicPr>
        <xdr:cNvPr id="257" name="図 256">
          <a:extLst>
            <a:ext uri="{FF2B5EF4-FFF2-40B4-BE49-F238E27FC236}">
              <a16:creationId xmlns="" xmlns:a16="http://schemas.microsoft.com/office/drawing/2014/main" id="{0610E1AC-5309-41CF-B51E-6A629BDA9884}"/>
            </a:ext>
          </a:extLst>
        </xdr:cNvPr>
        <xdr:cNvPicPr>
          <a:picLocks noChangeAspect="1"/>
        </xdr:cNvPicPr>
      </xdr:nvPicPr>
      <xdr:blipFill>
        <a:blip xmlns:r="http://schemas.openxmlformats.org/officeDocument/2006/relationships" r:embed="rId3"/>
        <a:stretch>
          <a:fillRect/>
        </a:stretch>
      </xdr:blipFill>
      <xdr:spPr>
        <a:xfrm>
          <a:off x="0" y="80000475"/>
          <a:ext cx="1904762" cy="1771429"/>
        </a:xfrm>
        <a:prstGeom prst="rect">
          <a:avLst/>
        </a:prstGeom>
      </xdr:spPr>
    </xdr:pic>
    <xdr:clientData/>
  </xdr:twoCellAnchor>
  <xdr:twoCellAnchor editAs="oneCell">
    <xdr:from>
      <xdr:col>11</xdr:col>
      <xdr:colOff>247650</xdr:colOff>
      <xdr:row>467</xdr:row>
      <xdr:rowOff>114300</xdr:rowOff>
    </xdr:from>
    <xdr:to>
      <xdr:col>21</xdr:col>
      <xdr:colOff>218221</xdr:colOff>
      <xdr:row>489</xdr:row>
      <xdr:rowOff>104305</xdr:rowOff>
    </xdr:to>
    <xdr:pic>
      <xdr:nvPicPr>
        <xdr:cNvPr id="254" name="図 253">
          <a:extLst>
            <a:ext uri="{FF2B5EF4-FFF2-40B4-BE49-F238E27FC236}">
              <a16:creationId xmlns="" xmlns:a16="http://schemas.microsoft.com/office/drawing/2014/main" id="{FFD49B93-9079-4BB4-8EE7-147AB18C4526}"/>
            </a:ext>
          </a:extLst>
        </xdr:cNvPr>
        <xdr:cNvPicPr>
          <a:picLocks noChangeAspect="1"/>
        </xdr:cNvPicPr>
      </xdr:nvPicPr>
      <xdr:blipFill>
        <a:blip xmlns:r="http://schemas.openxmlformats.org/officeDocument/2006/relationships" r:embed="rId4"/>
        <a:stretch>
          <a:fillRect/>
        </a:stretch>
      </xdr:blipFill>
      <xdr:spPr>
        <a:xfrm>
          <a:off x="8029575" y="81800700"/>
          <a:ext cx="6828571" cy="3761905"/>
        </a:xfrm>
        <a:prstGeom prst="rect">
          <a:avLst/>
        </a:prstGeom>
      </xdr:spPr>
    </xdr:pic>
    <xdr:clientData/>
  </xdr:twoCellAnchor>
  <xdr:twoCellAnchor editAs="oneCell">
    <xdr:from>
      <xdr:col>11</xdr:col>
      <xdr:colOff>200025</xdr:colOff>
      <xdr:row>451</xdr:row>
      <xdr:rowOff>9525</xdr:rowOff>
    </xdr:from>
    <xdr:to>
      <xdr:col>21</xdr:col>
      <xdr:colOff>409575</xdr:colOff>
      <xdr:row>452</xdr:row>
      <xdr:rowOff>76170</xdr:rowOff>
    </xdr:to>
    <xdr:pic>
      <xdr:nvPicPr>
        <xdr:cNvPr id="244" name="図 243">
          <a:extLst>
            <a:ext uri="{FF2B5EF4-FFF2-40B4-BE49-F238E27FC236}">
              <a16:creationId xmlns="" xmlns:a16="http://schemas.microsoft.com/office/drawing/2014/main" id="{C88EFF11-EED5-4B5B-95FA-D6A31535ED7D}"/>
            </a:ext>
          </a:extLst>
        </xdr:cNvPr>
        <xdr:cNvPicPr>
          <a:picLocks noChangeAspect="1"/>
        </xdr:cNvPicPr>
      </xdr:nvPicPr>
      <xdr:blipFill>
        <a:blip xmlns:r="http://schemas.openxmlformats.org/officeDocument/2006/relationships" r:embed="rId1"/>
        <a:stretch>
          <a:fillRect/>
        </a:stretch>
      </xdr:blipFill>
      <xdr:spPr>
        <a:xfrm>
          <a:off x="7981950" y="78952725"/>
          <a:ext cx="7067550" cy="238095"/>
        </a:xfrm>
        <a:prstGeom prst="rect">
          <a:avLst/>
        </a:prstGeom>
      </xdr:spPr>
    </xdr:pic>
    <xdr:clientData/>
  </xdr:twoCellAnchor>
  <xdr:twoCellAnchor editAs="oneCell">
    <xdr:from>
      <xdr:col>0</xdr:col>
      <xdr:colOff>28575</xdr:colOff>
      <xdr:row>430</xdr:row>
      <xdr:rowOff>66675</xdr:rowOff>
    </xdr:from>
    <xdr:to>
      <xdr:col>16</xdr:col>
      <xdr:colOff>474793</xdr:colOff>
      <xdr:row>449</xdr:row>
      <xdr:rowOff>85315</xdr:rowOff>
    </xdr:to>
    <xdr:pic>
      <xdr:nvPicPr>
        <xdr:cNvPr id="235" name="図 234">
          <a:extLst>
            <a:ext uri="{FF2B5EF4-FFF2-40B4-BE49-F238E27FC236}">
              <a16:creationId xmlns="" xmlns:a16="http://schemas.microsoft.com/office/drawing/2014/main" id="{04DA6117-1FF1-449B-AE0E-8DF5F748E3D3}"/>
            </a:ext>
          </a:extLst>
        </xdr:cNvPr>
        <xdr:cNvPicPr>
          <a:picLocks noChangeAspect="1"/>
        </xdr:cNvPicPr>
      </xdr:nvPicPr>
      <xdr:blipFill>
        <a:blip xmlns:r="http://schemas.openxmlformats.org/officeDocument/2006/relationships" r:embed="rId5"/>
        <a:stretch>
          <a:fillRect/>
        </a:stretch>
      </xdr:blipFill>
      <xdr:spPr>
        <a:xfrm>
          <a:off x="28575" y="75409425"/>
          <a:ext cx="11657143" cy="3276190"/>
        </a:xfrm>
        <a:prstGeom prst="rect">
          <a:avLst/>
        </a:prstGeom>
      </xdr:spPr>
    </xdr:pic>
    <xdr:clientData/>
  </xdr:twoCellAnchor>
  <xdr:twoCellAnchor editAs="oneCell">
    <xdr:from>
      <xdr:col>0</xdr:col>
      <xdr:colOff>95250</xdr:colOff>
      <xdr:row>401</xdr:row>
      <xdr:rowOff>85725</xdr:rowOff>
    </xdr:from>
    <xdr:to>
      <xdr:col>2</xdr:col>
      <xdr:colOff>533162</xdr:colOff>
      <xdr:row>411</xdr:row>
      <xdr:rowOff>142654</xdr:rowOff>
    </xdr:to>
    <xdr:pic>
      <xdr:nvPicPr>
        <xdr:cNvPr id="231" name="図 230">
          <a:extLst>
            <a:ext uri="{FF2B5EF4-FFF2-40B4-BE49-F238E27FC236}">
              <a16:creationId xmlns="" xmlns:a16="http://schemas.microsoft.com/office/drawing/2014/main" id="{E5883135-35F6-4886-AC81-FA54DBAD4D01}"/>
            </a:ext>
          </a:extLst>
        </xdr:cNvPr>
        <xdr:cNvPicPr>
          <a:picLocks noChangeAspect="1"/>
        </xdr:cNvPicPr>
      </xdr:nvPicPr>
      <xdr:blipFill>
        <a:blip xmlns:r="http://schemas.openxmlformats.org/officeDocument/2006/relationships" r:embed="rId3"/>
        <a:stretch>
          <a:fillRect/>
        </a:stretch>
      </xdr:blipFill>
      <xdr:spPr>
        <a:xfrm>
          <a:off x="95250" y="70456425"/>
          <a:ext cx="1904762" cy="1771429"/>
        </a:xfrm>
        <a:prstGeom prst="rect">
          <a:avLst/>
        </a:prstGeom>
      </xdr:spPr>
    </xdr:pic>
    <xdr:clientData/>
  </xdr:twoCellAnchor>
  <xdr:twoCellAnchor editAs="oneCell">
    <xdr:from>
      <xdr:col>0</xdr:col>
      <xdr:colOff>0</xdr:colOff>
      <xdr:row>300</xdr:row>
      <xdr:rowOff>95250</xdr:rowOff>
    </xdr:from>
    <xdr:to>
      <xdr:col>2</xdr:col>
      <xdr:colOff>437912</xdr:colOff>
      <xdr:row>310</xdr:row>
      <xdr:rowOff>152179</xdr:rowOff>
    </xdr:to>
    <xdr:pic>
      <xdr:nvPicPr>
        <xdr:cNvPr id="228" name="図 227">
          <a:extLst>
            <a:ext uri="{FF2B5EF4-FFF2-40B4-BE49-F238E27FC236}">
              <a16:creationId xmlns="" xmlns:a16="http://schemas.microsoft.com/office/drawing/2014/main" id="{53FB9B3B-ECC6-4509-B3E9-5C80470C92EE}"/>
            </a:ext>
          </a:extLst>
        </xdr:cNvPr>
        <xdr:cNvPicPr>
          <a:picLocks noChangeAspect="1"/>
        </xdr:cNvPicPr>
      </xdr:nvPicPr>
      <xdr:blipFill>
        <a:blip xmlns:r="http://schemas.openxmlformats.org/officeDocument/2006/relationships" r:embed="rId3"/>
        <a:stretch>
          <a:fillRect/>
        </a:stretch>
      </xdr:blipFill>
      <xdr:spPr>
        <a:xfrm>
          <a:off x="0" y="53149500"/>
          <a:ext cx="1904762" cy="1771429"/>
        </a:xfrm>
        <a:prstGeom prst="rect">
          <a:avLst/>
        </a:prstGeom>
      </xdr:spPr>
    </xdr:pic>
    <xdr:clientData/>
  </xdr:twoCellAnchor>
  <xdr:twoCellAnchor editAs="oneCell">
    <xdr:from>
      <xdr:col>9</xdr:col>
      <xdr:colOff>628651</xdr:colOff>
      <xdr:row>272</xdr:row>
      <xdr:rowOff>114300</xdr:rowOff>
    </xdr:from>
    <xdr:to>
      <xdr:col>19</xdr:col>
      <xdr:colOff>409575</xdr:colOff>
      <xdr:row>295</xdr:row>
      <xdr:rowOff>161229</xdr:rowOff>
    </xdr:to>
    <xdr:pic>
      <xdr:nvPicPr>
        <xdr:cNvPr id="15" name="図 14">
          <a:extLst>
            <a:ext uri="{FF2B5EF4-FFF2-40B4-BE49-F238E27FC236}">
              <a16:creationId xmlns="" xmlns:a16="http://schemas.microsoft.com/office/drawing/2014/main" id="{F1BC58E3-0C50-4BC6-B307-0A9915F5CE48}"/>
            </a:ext>
          </a:extLst>
        </xdr:cNvPr>
        <xdr:cNvPicPr>
          <a:picLocks noChangeAspect="1"/>
        </xdr:cNvPicPr>
      </xdr:nvPicPr>
      <xdr:blipFill>
        <a:blip xmlns:r="http://schemas.openxmlformats.org/officeDocument/2006/relationships" r:embed="rId6"/>
        <a:stretch>
          <a:fillRect/>
        </a:stretch>
      </xdr:blipFill>
      <xdr:spPr>
        <a:xfrm>
          <a:off x="7038976" y="48348900"/>
          <a:ext cx="6638924" cy="3990279"/>
        </a:xfrm>
        <a:prstGeom prst="rect">
          <a:avLst/>
        </a:prstGeom>
      </xdr:spPr>
    </xdr:pic>
    <xdr:clientData/>
  </xdr:twoCellAnchor>
  <xdr:twoCellAnchor editAs="oneCell">
    <xdr:from>
      <xdr:col>2</xdr:col>
      <xdr:colOff>419100</xdr:colOff>
      <xdr:row>264</xdr:row>
      <xdr:rowOff>142875</xdr:rowOff>
    </xdr:from>
    <xdr:to>
      <xdr:col>12</xdr:col>
      <xdr:colOff>485775</xdr:colOff>
      <xdr:row>266</xdr:row>
      <xdr:rowOff>38070</xdr:rowOff>
    </xdr:to>
    <xdr:pic>
      <xdr:nvPicPr>
        <xdr:cNvPr id="229" name="図 228">
          <a:extLst>
            <a:ext uri="{FF2B5EF4-FFF2-40B4-BE49-F238E27FC236}">
              <a16:creationId xmlns="" xmlns:a16="http://schemas.microsoft.com/office/drawing/2014/main" id="{5577BD91-F311-4042-A16B-64F2093659EF}"/>
            </a:ext>
          </a:extLst>
        </xdr:cNvPr>
        <xdr:cNvPicPr>
          <a:picLocks noChangeAspect="1"/>
        </xdr:cNvPicPr>
      </xdr:nvPicPr>
      <xdr:blipFill>
        <a:blip xmlns:r="http://schemas.openxmlformats.org/officeDocument/2006/relationships" r:embed="rId1"/>
        <a:stretch>
          <a:fillRect/>
        </a:stretch>
      </xdr:blipFill>
      <xdr:spPr>
        <a:xfrm>
          <a:off x="1885950" y="47005875"/>
          <a:ext cx="7067550" cy="238095"/>
        </a:xfrm>
        <a:prstGeom prst="rect">
          <a:avLst/>
        </a:prstGeom>
      </xdr:spPr>
    </xdr:pic>
    <xdr:clientData/>
  </xdr:twoCellAnchor>
  <xdr:twoCellAnchor editAs="oneCell">
    <xdr:from>
      <xdr:col>0</xdr:col>
      <xdr:colOff>38100</xdr:colOff>
      <xdr:row>262</xdr:row>
      <xdr:rowOff>9525</xdr:rowOff>
    </xdr:from>
    <xdr:to>
      <xdr:col>2</xdr:col>
      <xdr:colOff>476012</xdr:colOff>
      <xdr:row>272</xdr:row>
      <xdr:rowOff>66454</xdr:rowOff>
    </xdr:to>
    <xdr:pic>
      <xdr:nvPicPr>
        <xdr:cNvPr id="227" name="図 226">
          <a:extLst>
            <a:ext uri="{FF2B5EF4-FFF2-40B4-BE49-F238E27FC236}">
              <a16:creationId xmlns="" xmlns:a16="http://schemas.microsoft.com/office/drawing/2014/main" id="{7D0F75C4-B7FF-40B3-95AA-93E46385DE88}"/>
            </a:ext>
          </a:extLst>
        </xdr:cNvPr>
        <xdr:cNvPicPr>
          <a:picLocks noChangeAspect="1"/>
        </xdr:cNvPicPr>
      </xdr:nvPicPr>
      <xdr:blipFill>
        <a:blip xmlns:r="http://schemas.openxmlformats.org/officeDocument/2006/relationships" r:embed="rId3"/>
        <a:stretch>
          <a:fillRect/>
        </a:stretch>
      </xdr:blipFill>
      <xdr:spPr>
        <a:xfrm>
          <a:off x="38100" y="46529625"/>
          <a:ext cx="1904762" cy="1771429"/>
        </a:xfrm>
        <a:prstGeom prst="rect">
          <a:avLst/>
        </a:prstGeom>
      </xdr:spPr>
    </xdr:pic>
    <xdr:clientData/>
  </xdr:twoCellAnchor>
  <xdr:twoCellAnchor editAs="oneCell">
    <xdr:from>
      <xdr:col>10</xdr:col>
      <xdr:colOff>314325</xdr:colOff>
      <xdr:row>233</xdr:row>
      <xdr:rowOff>161925</xdr:rowOff>
    </xdr:from>
    <xdr:to>
      <xdr:col>20</xdr:col>
      <xdr:colOff>303944</xdr:colOff>
      <xdr:row>254</xdr:row>
      <xdr:rowOff>170999</xdr:rowOff>
    </xdr:to>
    <xdr:pic>
      <xdr:nvPicPr>
        <xdr:cNvPr id="166" name="図 165">
          <a:extLst>
            <a:ext uri="{FF2B5EF4-FFF2-40B4-BE49-F238E27FC236}">
              <a16:creationId xmlns="" xmlns:a16="http://schemas.microsoft.com/office/drawing/2014/main" id="{7D9C0442-6A13-4B2D-A8E0-ABBCEB0B36EE}"/>
            </a:ext>
          </a:extLst>
        </xdr:cNvPr>
        <xdr:cNvPicPr>
          <a:picLocks noChangeAspect="1"/>
        </xdr:cNvPicPr>
      </xdr:nvPicPr>
      <xdr:blipFill>
        <a:blip xmlns:r="http://schemas.openxmlformats.org/officeDocument/2006/relationships" r:embed="rId7"/>
        <a:stretch>
          <a:fillRect/>
        </a:stretch>
      </xdr:blipFill>
      <xdr:spPr>
        <a:xfrm>
          <a:off x="7410450" y="41709975"/>
          <a:ext cx="6847619" cy="3609524"/>
        </a:xfrm>
        <a:prstGeom prst="rect">
          <a:avLst/>
        </a:prstGeom>
      </xdr:spPr>
    </xdr:pic>
    <xdr:clientData/>
  </xdr:twoCellAnchor>
  <xdr:twoCellAnchor editAs="oneCell">
    <xdr:from>
      <xdr:col>2</xdr:col>
      <xdr:colOff>447675</xdr:colOff>
      <xdr:row>225</xdr:row>
      <xdr:rowOff>19050</xdr:rowOff>
    </xdr:from>
    <xdr:to>
      <xdr:col>12</xdr:col>
      <xdr:colOff>514350</xdr:colOff>
      <xdr:row>226</xdr:row>
      <xdr:rowOff>85695</xdr:rowOff>
    </xdr:to>
    <xdr:pic>
      <xdr:nvPicPr>
        <xdr:cNvPr id="221" name="図 220">
          <a:extLst>
            <a:ext uri="{FF2B5EF4-FFF2-40B4-BE49-F238E27FC236}">
              <a16:creationId xmlns="" xmlns:a16="http://schemas.microsoft.com/office/drawing/2014/main" id="{BDAF8C7E-4621-487E-9CF9-B4E804235CB8}"/>
            </a:ext>
          </a:extLst>
        </xdr:cNvPr>
        <xdr:cNvPicPr>
          <a:picLocks noChangeAspect="1"/>
        </xdr:cNvPicPr>
      </xdr:nvPicPr>
      <xdr:blipFill>
        <a:blip xmlns:r="http://schemas.openxmlformats.org/officeDocument/2006/relationships" r:embed="rId1"/>
        <a:stretch>
          <a:fillRect/>
        </a:stretch>
      </xdr:blipFill>
      <xdr:spPr>
        <a:xfrm>
          <a:off x="1914525" y="40185975"/>
          <a:ext cx="7067550" cy="238095"/>
        </a:xfrm>
        <a:prstGeom prst="rect">
          <a:avLst/>
        </a:prstGeom>
      </xdr:spPr>
    </xdr:pic>
    <xdr:clientData/>
  </xdr:twoCellAnchor>
  <xdr:twoCellAnchor editAs="oneCell">
    <xdr:from>
      <xdr:col>0</xdr:col>
      <xdr:colOff>0</xdr:colOff>
      <xdr:row>220</xdr:row>
      <xdr:rowOff>9525</xdr:rowOff>
    </xdr:from>
    <xdr:to>
      <xdr:col>2</xdr:col>
      <xdr:colOff>437912</xdr:colOff>
      <xdr:row>230</xdr:row>
      <xdr:rowOff>66454</xdr:rowOff>
    </xdr:to>
    <xdr:pic>
      <xdr:nvPicPr>
        <xdr:cNvPr id="219" name="図 218">
          <a:extLst>
            <a:ext uri="{FF2B5EF4-FFF2-40B4-BE49-F238E27FC236}">
              <a16:creationId xmlns="" xmlns:a16="http://schemas.microsoft.com/office/drawing/2014/main" id="{72E48383-28B2-40F8-ACA5-5E53D15F18CB}"/>
            </a:ext>
          </a:extLst>
        </xdr:cNvPr>
        <xdr:cNvPicPr>
          <a:picLocks noChangeAspect="1"/>
        </xdr:cNvPicPr>
      </xdr:nvPicPr>
      <xdr:blipFill>
        <a:blip xmlns:r="http://schemas.openxmlformats.org/officeDocument/2006/relationships" r:embed="rId3"/>
        <a:stretch>
          <a:fillRect/>
        </a:stretch>
      </xdr:blipFill>
      <xdr:spPr>
        <a:xfrm>
          <a:off x="0" y="39490650"/>
          <a:ext cx="1904762" cy="1771429"/>
        </a:xfrm>
        <a:prstGeom prst="rect">
          <a:avLst/>
        </a:prstGeom>
      </xdr:spPr>
    </xdr:pic>
    <xdr:clientData/>
  </xdr:twoCellAnchor>
  <xdr:twoCellAnchor editAs="oneCell">
    <xdr:from>
      <xdr:col>12</xdr:col>
      <xdr:colOff>209550</xdr:colOff>
      <xdr:row>196</xdr:row>
      <xdr:rowOff>57150</xdr:rowOff>
    </xdr:from>
    <xdr:to>
      <xdr:col>27</xdr:col>
      <xdr:colOff>170084</xdr:colOff>
      <xdr:row>214</xdr:row>
      <xdr:rowOff>47240</xdr:rowOff>
    </xdr:to>
    <xdr:pic>
      <xdr:nvPicPr>
        <xdr:cNvPr id="207" name="図 206">
          <a:extLst>
            <a:ext uri="{FF2B5EF4-FFF2-40B4-BE49-F238E27FC236}">
              <a16:creationId xmlns="" xmlns:a16="http://schemas.microsoft.com/office/drawing/2014/main" id="{1C5E7765-64C6-4C17-90AB-9F6F10CFA62D}"/>
            </a:ext>
          </a:extLst>
        </xdr:cNvPr>
        <xdr:cNvPicPr>
          <a:picLocks noChangeAspect="1"/>
        </xdr:cNvPicPr>
      </xdr:nvPicPr>
      <xdr:blipFill>
        <a:blip xmlns:r="http://schemas.openxmlformats.org/officeDocument/2006/relationships" r:embed="rId8"/>
        <a:stretch>
          <a:fillRect/>
        </a:stretch>
      </xdr:blipFill>
      <xdr:spPr>
        <a:xfrm>
          <a:off x="8677275" y="35252025"/>
          <a:ext cx="10923809" cy="3076190"/>
        </a:xfrm>
        <a:prstGeom prst="rect">
          <a:avLst/>
        </a:prstGeom>
      </xdr:spPr>
    </xdr:pic>
    <xdr:clientData/>
  </xdr:twoCellAnchor>
  <xdr:twoCellAnchor editAs="oneCell">
    <xdr:from>
      <xdr:col>13</xdr:col>
      <xdr:colOff>400050</xdr:colOff>
      <xdr:row>180</xdr:row>
      <xdr:rowOff>85725</xdr:rowOff>
    </xdr:from>
    <xdr:to>
      <xdr:col>23</xdr:col>
      <xdr:colOff>514350</xdr:colOff>
      <xdr:row>181</xdr:row>
      <xdr:rowOff>152370</xdr:rowOff>
    </xdr:to>
    <xdr:pic>
      <xdr:nvPicPr>
        <xdr:cNvPr id="215" name="図 214">
          <a:extLst>
            <a:ext uri="{FF2B5EF4-FFF2-40B4-BE49-F238E27FC236}">
              <a16:creationId xmlns="" xmlns:a16="http://schemas.microsoft.com/office/drawing/2014/main" id="{B697ACDE-1C4F-4033-91F4-25810C421D36}"/>
            </a:ext>
          </a:extLst>
        </xdr:cNvPr>
        <xdr:cNvPicPr>
          <a:picLocks noChangeAspect="1"/>
        </xdr:cNvPicPr>
      </xdr:nvPicPr>
      <xdr:blipFill>
        <a:blip xmlns:r="http://schemas.openxmlformats.org/officeDocument/2006/relationships" r:embed="rId1"/>
        <a:stretch>
          <a:fillRect/>
        </a:stretch>
      </xdr:blipFill>
      <xdr:spPr>
        <a:xfrm>
          <a:off x="9553575" y="31965900"/>
          <a:ext cx="6972300" cy="238095"/>
        </a:xfrm>
        <a:prstGeom prst="rect">
          <a:avLst/>
        </a:prstGeom>
      </xdr:spPr>
    </xdr:pic>
    <xdr:clientData/>
  </xdr:twoCellAnchor>
  <xdr:twoCellAnchor editAs="oneCell">
    <xdr:from>
      <xdr:col>10</xdr:col>
      <xdr:colOff>590550</xdr:colOff>
      <xdr:row>176</xdr:row>
      <xdr:rowOff>57150</xdr:rowOff>
    </xdr:from>
    <xdr:to>
      <xdr:col>13</xdr:col>
      <xdr:colOff>399817</xdr:colOff>
      <xdr:row>191</xdr:row>
      <xdr:rowOff>152067</xdr:rowOff>
    </xdr:to>
    <xdr:pic>
      <xdr:nvPicPr>
        <xdr:cNvPr id="182" name="図 181">
          <a:extLst>
            <a:ext uri="{FF2B5EF4-FFF2-40B4-BE49-F238E27FC236}">
              <a16:creationId xmlns="" xmlns:a16="http://schemas.microsoft.com/office/drawing/2014/main" id="{4DFDF200-A385-4F0A-92D9-3E7BCDA4AF41}"/>
            </a:ext>
          </a:extLst>
        </xdr:cNvPr>
        <xdr:cNvPicPr>
          <a:picLocks noChangeAspect="1"/>
        </xdr:cNvPicPr>
      </xdr:nvPicPr>
      <xdr:blipFill>
        <a:blip xmlns:r="http://schemas.openxmlformats.org/officeDocument/2006/relationships" r:embed="rId9"/>
        <a:stretch>
          <a:fillRect/>
        </a:stretch>
      </xdr:blipFill>
      <xdr:spPr>
        <a:xfrm>
          <a:off x="7686675" y="31251525"/>
          <a:ext cx="1866667" cy="2666667"/>
        </a:xfrm>
        <a:prstGeom prst="rect">
          <a:avLst/>
        </a:prstGeom>
      </xdr:spPr>
    </xdr:pic>
    <xdr:clientData/>
  </xdr:twoCellAnchor>
  <xdr:twoCellAnchor editAs="oneCell">
    <xdr:from>
      <xdr:col>0</xdr:col>
      <xdr:colOff>742950</xdr:colOff>
      <xdr:row>114</xdr:row>
      <xdr:rowOff>133350</xdr:rowOff>
    </xdr:from>
    <xdr:to>
      <xdr:col>12</xdr:col>
      <xdr:colOff>560939</xdr:colOff>
      <xdr:row>116</xdr:row>
      <xdr:rowOff>28545</xdr:rowOff>
    </xdr:to>
    <xdr:pic>
      <xdr:nvPicPr>
        <xdr:cNvPr id="211" name="図 210">
          <a:extLst>
            <a:ext uri="{FF2B5EF4-FFF2-40B4-BE49-F238E27FC236}">
              <a16:creationId xmlns="" xmlns:a16="http://schemas.microsoft.com/office/drawing/2014/main" id="{34792E64-FA42-4745-81C8-538DF20D942F}"/>
            </a:ext>
          </a:extLst>
        </xdr:cNvPr>
        <xdr:cNvPicPr>
          <a:picLocks noChangeAspect="1"/>
        </xdr:cNvPicPr>
      </xdr:nvPicPr>
      <xdr:blipFill>
        <a:blip xmlns:r="http://schemas.openxmlformats.org/officeDocument/2006/relationships" r:embed="rId1"/>
        <a:stretch>
          <a:fillRect/>
        </a:stretch>
      </xdr:blipFill>
      <xdr:spPr>
        <a:xfrm>
          <a:off x="742950" y="21097875"/>
          <a:ext cx="8285714" cy="238095"/>
        </a:xfrm>
        <a:prstGeom prst="rect">
          <a:avLst/>
        </a:prstGeom>
      </xdr:spPr>
    </xdr:pic>
    <xdr:clientData/>
  </xdr:twoCellAnchor>
  <xdr:twoCellAnchor editAs="oneCell">
    <xdr:from>
      <xdr:col>0</xdr:col>
      <xdr:colOff>381000</xdr:colOff>
      <xdr:row>43</xdr:row>
      <xdr:rowOff>66675</xdr:rowOff>
    </xdr:from>
    <xdr:to>
      <xdr:col>12</xdr:col>
      <xdr:colOff>198989</xdr:colOff>
      <xdr:row>44</xdr:row>
      <xdr:rowOff>85695</xdr:rowOff>
    </xdr:to>
    <xdr:pic>
      <xdr:nvPicPr>
        <xdr:cNvPr id="181" name="図 180">
          <a:extLst>
            <a:ext uri="{FF2B5EF4-FFF2-40B4-BE49-F238E27FC236}">
              <a16:creationId xmlns="" xmlns:a16="http://schemas.microsoft.com/office/drawing/2014/main" id="{FB2A402C-B56C-45D9-9FF3-DE702930461F}"/>
            </a:ext>
          </a:extLst>
        </xdr:cNvPr>
        <xdr:cNvPicPr>
          <a:picLocks noChangeAspect="1"/>
        </xdr:cNvPicPr>
      </xdr:nvPicPr>
      <xdr:blipFill>
        <a:blip xmlns:r="http://schemas.openxmlformats.org/officeDocument/2006/relationships" r:embed="rId1"/>
        <a:stretch>
          <a:fillRect/>
        </a:stretch>
      </xdr:blipFill>
      <xdr:spPr>
        <a:xfrm>
          <a:off x="381000" y="8143875"/>
          <a:ext cx="8285714" cy="238095"/>
        </a:xfrm>
        <a:prstGeom prst="rect">
          <a:avLst/>
        </a:prstGeom>
      </xdr:spPr>
    </xdr:pic>
    <xdr:clientData/>
  </xdr:twoCellAnchor>
  <xdr:twoCellAnchor editAs="oneCell">
    <xdr:from>
      <xdr:col>0</xdr:col>
      <xdr:colOff>171450</xdr:colOff>
      <xdr:row>744</xdr:row>
      <xdr:rowOff>95250</xdr:rowOff>
    </xdr:from>
    <xdr:to>
      <xdr:col>10</xdr:col>
      <xdr:colOff>200025</xdr:colOff>
      <xdr:row>761</xdr:row>
      <xdr:rowOff>78162</xdr:rowOff>
    </xdr:to>
    <xdr:pic>
      <xdr:nvPicPr>
        <xdr:cNvPr id="210" name="図 209">
          <a:extLst>
            <a:ext uri="{FF2B5EF4-FFF2-40B4-BE49-F238E27FC236}">
              <a16:creationId xmlns="" xmlns:a16="http://schemas.microsoft.com/office/drawing/2014/main" id="{5DBC9807-48D3-48CC-9180-699229959128}"/>
            </a:ext>
          </a:extLst>
        </xdr:cNvPr>
        <xdr:cNvPicPr>
          <a:picLocks noChangeAspect="1"/>
        </xdr:cNvPicPr>
      </xdr:nvPicPr>
      <xdr:blipFill>
        <a:blip xmlns:r="http://schemas.openxmlformats.org/officeDocument/2006/relationships" r:embed="rId10"/>
        <a:stretch>
          <a:fillRect/>
        </a:stretch>
      </xdr:blipFill>
      <xdr:spPr>
        <a:xfrm>
          <a:off x="171450" y="129311400"/>
          <a:ext cx="7124700" cy="2897562"/>
        </a:xfrm>
        <a:prstGeom prst="rect">
          <a:avLst/>
        </a:prstGeom>
      </xdr:spPr>
    </xdr:pic>
    <xdr:clientData/>
  </xdr:twoCellAnchor>
  <xdr:twoCellAnchor editAs="oneCell">
    <xdr:from>
      <xdr:col>0</xdr:col>
      <xdr:colOff>0</xdr:colOff>
      <xdr:row>626</xdr:row>
      <xdr:rowOff>161925</xdr:rowOff>
    </xdr:from>
    <xdr:to>
      <xdr:col>16</xdr:col>
      <xdr:colOff>474789</xdr:colOff>
      <xdr:row>666</xdr:row>
      <xdr:rowOff>132496</xdr:rowOff>
    </xdr:to>
    <xdr:pic>
      <xdr:nvPicPr>
        <xdr:cNvPr id="2" name="図 1">
          <a:extLst>
            <a:ext uri="{FF2B5EF4-FFF2-40B4-BE49-F238E27FC236}">
              <a16:creationId xmlns="" xmlns:a16="http://schemas.microsoft.com/office/drawing/2014/main" id="{8B87FDD5-9A4E-4BFF-9110-F3FB09820656}"/>
            </a:ext>
          </a:extLst>
        </xdr:cNvPr>
        <xdr:cNvPicPr>
          <a:picLocks noChangeAspect="1"/>
        </xdr:cNvPicPr>
      </xdr:nvPicPr>
      <xdr:blipFill>
        <a:blip xmlns:r="http://schemas.openxmlformats.org/officeDocument/2006/relationships" r:embed="rId11"/>
        <a:stretch>
          <a:fillRect/>
        </a:stretch>
      </xdr:blipFill>
      <xdr:spPr>
        <a:xfrm>
          <a:off x="0" y="109108875"/>
          <a:ext cx="11685714" cy="6828571"/>
        </a:xfrm>
        <a:prstGeom prst="rect">
          <a:avLst/>
        </a:prstGeom>
      </xdr:spPr>
    </xdr:pic>
    <xdr:clientData/>
  </xdr:twoCellAnchor>
  <xdr:twoCellAnchor editAs="oneCell">
    <xdr:from>
      <xdr:col>0</xdr:col>
      <xdr:colOff>0</xdr:colOff>
      <xdr:row>581</xdr:row>
      <xdr:rowOff>152400</xdr:rowOff>
    </xdr:from>
    <xdr:to>
      <xdr:col>15</xdr:col>
      <xdr:colOff>532018</xdr:colOff>
      <xdr:row>614</xdr:row>
      <xdr:rowOff>56455</xdr:rowOff>
    </xdr:to>
    <xdr:pic>
      <xdr:nvPicPr>
        <xdr:cNvPr id="4" name="図 3">
          <a:extLst>
            <a:ext uri="{FF2B5EF4-FFF2-40B4-BE49-F238E27FC236}">
              <a16:creationId xmlns="" xmlns:a16="http://schemas.microsoft.com/office/drawing/2014/main" id="{1232DD1C-D5BB-44B8-894F-04FA45E01D24}"/>
            </a:ext>
          </a:extLst>
        </xdr:cNvPr>
        <xdr:cNvPicPr>
          <a:picLocks noChangeAspect="1"/>
        </xdr:cNvPicPr>
      </xdr:nvPicPr>
      <xdr:blipFill>
        <a:blip xmlns:r="http://schemas.openxmlformats.org/officeDocument/2006/relationships" r:embed="rId12"/>
        <a:stretch>
          <a:fillRect/>
        </a:stretch>
      </xdr:blipFill>
      <xdr:spPr>
        <a:xfrm>
          <a:off x="0" y="107680125"/>
          <a:ext cx="11057143" cy="5561905"/>
        </a:xfrm>
        <a:prstGeom prst="rect">
          <a:avLst/>
        </a:prstGeom>
      </xdr:spPr>
    </xdr:pic>
    <xdr:clientData/>
  </xdr:twoCellAnchor>
  <xdr:twoCellAnchor editAs="oneCell">
    <xdr:from>
      <xdr:col>0</xdr:col>
      <xdr:colOff>0</xdr:colOff>
      <xdr:row>351</xdr:row>
      <xdr:rowOff>19050</xdr:rowOff>
    </xdr:from>
    <xdr:to>
      <xdr:col>16</xdr:col>
      <xdr:colOff>436694</xdr:colOff>
      <xdr:row>385</xdr:row>
      <xdr:rowOff>113559</xdr:rowOff>
    </xdr:to>
    <xdr:pic>
      <xdr:nvPicPr>
        <xdr:cNvPr id="10" name="図 9">
          <a:extLst>
            <a:ext uri="{FF2B5EF4-FFF2-40B4-BE49-F238E27FC236}">
              <a16:creationId xmlns="" xmlns:a16="http://schemas.microsoft.com/office/drawing/2014/main" id="{62F79EDC-4D37-41FD-8D71-78F7DCB4EA64}"/>
            </a:ext>
          </a:extLst>
        </xdr:cNvPr>
        <xdr:cNvPicPr>
          <a:picLocks noChangeAspect="1"/>
        </xdr:cNvPicPr>
      </xdr:nvPicPr>
      <xdr:blipFill>
        <a:blip xmlns:r="http://schemas.openxmlformats.org/officeDocument/2006/relationships" r:embed="rId13"/>
        <a:stretch>
          <a:fillRect/>
        </a:stretch>
      </xdr:blipFill>
      <xdr:spPr>
        <a:xfrm>
          <a:off x="0" y="65712975"/>
          <a:ext cx="11647619" cy="5923809"/>
        </a:xfrm>
        <a:prstGeom prst="rect">
          <a:avLst/>
        </a:prstGeom>
      </xdr:spPr>
    </xdr:pic>
    <xdr:clientData/>
  </xdr:twoCellAnchor>
  <xdr:twoCellAnchor editAs="oneCell">
    <xdr:from>
      <xdr:col>0</xdr:col>
      <xdr:colOff>0</xdr:colOff>
      <xdr:row>311</xdr:row>
      <xdr:rowOff>57150</xdr:rowOff>
    </xdr:from>
    <xdr:to>
      <xdr:col>15</xdr:col>
      <xdr:colOff>665351</xdr:colOff>
      <xdr:row>347</xdr:row>
      <xdr:rowOff>113521</xdr:rowOff>
    </xdr:to>
    <xdr:pic>
      <xdr:nvPicPr>
        <xdr:cNvPr id="11" name="図 10">
          <a:extLst>
            <a:ext uri="{FF2B5EF4-FFF2-40B4-BE49-F238E27FC236}">
              <a16:creationId xmlns="" xmlns:a16="http://schemas.microsoft.com/office/drawing/2014/main" id="{AB352443-0B06-4214-A483-5316A00C56E8}"/>
            </a:ext>
          </a:extLst>
        </xdr:cNvPr>
        <xdr:cNvPicPr>
          <a:picLocks noChangeAspect="1"/>
        </xdr:cNvPicPr>
      </xdr:nvPicPr>
      <xdr:blipFill>
        <a:blip xmlns:r="http://schemas.openxmlformats.org/officeDocument/2006/relationships" r:embed="rId14"/>
        <a:stretch>
          <a:fillRect/>
        </a:stretch>
      </xdr:blipFill>
      <xdr:spPr>
        <a:xfrm>
          <a:off x="0" y="54997350"/>
          <a:ext cx="11190476" cy="6228571"/>
        </a:xfrm>
        <a:prstGeom prst="rect">
          <a:avLst/>
        </a:prstGeom>
      </xdr:spPr>
    </xdr:pic>
    <xdr:clientData/>
  </xdr:twoCellAnchor>
  <xdr:twoCellAnchor editAs="oneCell">
    <xdr:from>
      <xdr:col>0</xdr:col>
      <xdr:colOff>1</xdr:colOff>
      <xdr:row>61</xdr:row>
      <xdr:rowOff>161925</xdr:rowOff>
    </xdr:from>
    <xdr:to>
      <xdr:col>13</xdr:col>
      <xdr:colOff>523876</xdr:colOff>
      <xdr:row>88</xdr:row>
      <xdr:rowOff>119772</xdr:rowOff>
    </xdr:to>
    <xdr:pic>
      <xdr:nvPicPr>
        <xdr:cNvPr id="18" name="図 17">
          <a:extLst>
            <a:ext uri="{FF2B5EF4-FFF2-40B4-BE49-F238E27FC236}">
              <a16:creationId xmlns="" xmlns:a16="http://schemas.microsoft.com/office/drawing/2014/main" id="{DD9C3DDE-5BB4-49D3-8DC0-46FDB0145AD6}"/>
            </a:ext>
          </a:extLst>
        </xdr:cNvPr>
        <xdr:cNvPicPr>
          <a:picLocks noChangeAspect="1"/>
        </xdr:cNvPicPr>
      </xdr:nvPicPr>
      <xdr:blipFill>
        <a:blip xmlns:r="http://schemas.openxmlformats.org/officeDocument/2006/relationships" r:embed="rId15"/>
        <a:stretch>
          <a:fillRect/>
        </a:stretch>
      </xdr:blipFill>
      <xdr:spPr>
        <a:xfrm>
          <a:off x="1" y="11991975"/>
          <a:ext cx="9677400" cy="4586997"/>
        </a:xfrm>
        <a:prstGeom prst="rect">
          <a:avLst/>
        </a:prstGeom>
      </xdr:spPr>
    </xdr:pic>
    <xdr:clientData/>
  </xdr:twoCellAnchor>
  <xdr:twoCellAnchor editAs="oneCell">
    <xdr:from>
      <xdr:col>2</xdr:col>
      <xdr:colOff>370609</xdr:colOff>
      <xdr:row>722</xdr:row>
      <xdr:rowOff>21648</xdr:rowOff>
    </xdr:from>
    <xdr:to>
      <xdr:col>4</xdr:col>
      <xdr:colOff>57866</xdr:colOff>
      <xdr:row>738</xdr:row>
      <xdr:rowOff>40353</xdr:rowOff>
    </xdr:to>
    <xdr:pic>
      <xdr:nvPicPr>
        <xdr:cNvPr id="19" name="図 18">
          <a:extLst>
            <a:ext uri="{FF2B5EF4-FFF2-40B4-BE49-F238E27FC236}">
              <a16:creationId xmlns="" xmlns:a16="http://schemas.microsoft.com/office/drawing/2014/main" id="{CA5FD126-DE44-40D6-B314-E31280702BA7}"/>
            </a:ext>
          </a:extLst>
        </xdr:cNvPr>
        <xdr:cNvPicPr>
          <a:picLocks noChangeAspect="1"/>
        </xdr:cNvPicPr>
      </xdr:nvPicPr>
      <xdr:blipFill>
        <a:blip xmlns:r="http://schemas.openxmlformats.org/officeDocument/2006/relationships" r:embed="rId16"/>
        <a:stretch>
          <a:fillRect/>
        </a:stretch>
      </xdr:blipFill>
      <xdr:spPr>
        <a:xfrm>
          <a:off x="1837459" y="125465898"/>
          <a:ext cx="1058857" cy="2761905"/>
        </a:xfrm>
        <a:prstGeom prst="rect">
          <a:avLst/>
        </a:prstGeom>
      </xdr:spPr>
    </xdr:pic>
    <xdr:clientData/>
  </xdr:twoCellAnchor>
  <xdr:twoCellAnchor editAs="oneCell">
    <xdr:from>
      <xdr:col>10</xdr:col>
      <xdr:colOff>666749</xdr:colOff>
      <xdr:row>124</xdr:row>
      <xdr:rowOff>138545</xdr:rowOff>
    </xdr:from>
    <xdr:to>
      <xdr:col>22</xdr:col>
      <xdr:colOff>591264</xdr:colOff>
      <xdr:row>157</xdr:row>
      <xdr:rowOff>72028</xdr:rowOff>
    </xdr:to>
    <xdr:pic>
      <xdr:nvPicPr>
        <xdr:cNvPr id="25" name="図 24">
          <a:extLst>
            <a:ext uri="{FF2B5EF4-FFF2-40B4-BE49-F238E27FC236}">
              <a16:creationId xmlns="" xmlns:a16="http://schemas.microsoft.com/office/drawing/2014/main" id="{79C86090-E44F-46EB-B6F0-6FA13500CA8D}"/>
            </a:ext>
          </a:extLst>
        </xdr:cNvPr>
        <xdr:cNvPicPr>
          <a:picLocks noChangeAspect="1"/>
        </xdr:cNvPicPr>
      </xdr:nvPicPr>
      <xdr:blipFill>
        <a:blip xmlns:r="http://schemas.openxmlformats.org/officeDocument/2006/relationships" r:embed="rId17"/>
        <a:stretch>
          <a:fillRect/>
        </a:stretch>
      </xdr:blipFill>
      <xdr:spPr>
        <a:xfrm>
          <a:off x="7762874" y="22865195"/>
          <a:ext cx="8154115" cy="5600858"/>
        </a:xfrm>
        <a:prstGeom prst="rect">
          <a:avLst/>
        </a:prstGeom>
      </xdr:spPr>
    </xdr:pic>
    <xdr:clientData/>
  </xdr:twoCellAnchor>
  <xdr:twoCellAnchor editAs="oneCell">
    <xdr:from>
      <xdr:col>7</xdr:col>
      <xdr:colOff>179340</xdr:colOff>
      <xdr:row>543</xdr:row>
      <xdr:rowOff>7987</xdr:rowOff>
    </xdr:from>
    <xdr:to>
      <xdr:col>13</xdr:col>
      <xdr:colOff>232256</xdr:colOff>
      <xdr:row>573</xdr:row>
      <xdr:rowOff>157598</xdr:rowOff>
    </xdr:to>
    <xdr:pic>
      <xdr:nvPicPr>
        <xdr:cNvPr id="26" name="図 25">
          <a:extLst>
            <a:ext uri="{FF2B5EF4-FFF2-40B4-BE49-F238E27FC236}">
              <a16:creationId xmlns="" xmlns:a16="http://schemas.microsoft.com/office/drawing/2014/main" id="{BC2CA150-DEEB-4E5F-9B0C-C747E3916902}"/>
            </a:ext>
          </a:extLst>
        </xdr:cNvPr>
        <xdr:cNvPicPr>
          <a:picLocks noChangeAspect="1"/>
        </xdr:cNvPicPr>
      </xdr:nvPicPr>
      <xdr:blipFill>
        <a:blip xmlns:r="http://schemas.openxmlformats.org/officeDocument/2006/relationships" r:embed="rId18"/>
        <a:stretch>
          <a:fillRect/>
        </a:stretch>
      </xdr:blipFill>
      <xdr:spPr>
        <a:xfrm>
          <a:off x="5218065" y="101020612"/>
          <a:ext cx="4167716" cy="5293111"/>
        </a:xfrm>
        <a:prstGeom prst="rect">
          <a:avLst/>
        </a:prstGeom>
      </xdr:spPr>
    </xdr:pic>
    <xdr:clientData/>
  </xdr:twoCellAnchor>
  <xdr:twoCellAnchor editAs="oneCell">
    <xdr:from>
      <xdr:col>10</xdr:col>
      <xdr:colOff>427759</xdr:colOff>
      <xdr:row>167</xdr:row>
      <xdr:rowOff>5195</xdr:rowOff>
    </xdr:from>
    <xdr:to>
      <xdr:col>16</xdr:col>
      <xdr:colOff>551054</xdr:colOff>
      <xdr:row>175</xdr:row>
      <xdr:rowOff>166928</xdr:rowOff>
    </xdr:to>
    <xdr:pic>
      <xdr:nvPicPr>
        <xdr:cNvPr id="29" name="図 28">
          <a:extLst>
            <a:ext uri="{FF2B5EF4-FFF2-40B4-BE49-F238E27FC236}">
              <a16:creationId xmlns="" xmlns:a16="http://schemas.microsoft.com/office/drawing/2014/main" id="{806C9555-4D74-4FDF-B321-D25DA5DAD59E}"/>
            </a:ext>
          </a:extLst>
        </xdr:cNvPr>
        <xdr:cNvPicPr>
          <a:picLocks noChangeAspect="1"/>
        </xdr:cNvPicPr>
      </xdr:nvPicPr>
      <xdr:blipFill>
        <a:blip xmlns:r="http://schemas.openxmlformats.org/officeDocument/2006/relationships" r:embed="rId19"/>
        <a:stretch>
          <a:fillRect/>
        </a:stretch>
      </xdr:blipFill>
      <xdr:spPr>
        <a:xfrm>
          <a:off x="7523884" y="29656520"/>
          <a:ext cx="4238095" cy="1533333"/>
        </a:xfrm>
        <a:prstGeom prst="rect">
          <a:avLst/>
        </a:prstGeom>
      </xdr:spPr>
    </xdr:pic>
    <xdr:clientData/>
  </xdr:twoCellAnchor>
  <xdr:twoCellAnchor>
    <xdr:from>
      <xdr:col>12</xdr:col>
      <xdr:colOff>371475</xdr:colOff>
      <xdr:row>173</xdr:row>
      <xdr:rowOff>28575</xdr:rowOff>
    </xdr:from>
    <xdr:to>
      <xdr:col>13</xdr:col>
      <xdr:colOff>161924</xdr:colOff>
      <xdr:row>175</xdr:row>
      <xdr:rowOff>114301</xdr:rowOff>
    </xdr:to>
    <xdr:sp macro="" textlink="">
      <xdr:nvSpPr>
        <xdr:cNvPr id="30" name="円/楕円 5">
          <a:extLst>
            <a:ext uri="{FF2B5EF4-FFF2-40B4-BE49-F238E27FC236}">
              <a16:creationId xmlns="" xmlns:a16="http://schemas.microsoft.com/office/drawing/2014/main" id="{8213BAD0-1955-446C-BFDA-E3122C5FC928}"/>
            </a:ext>
          </a:extLst>
        </xdr:cNvPr>
        <xdr:cNvSpPr/>
      </xdr:nvSpPr>
      <xdr:spPr>
        <a:xfrm>
          <a:off x="8839200" y="30708600"/>
          <a:ext cx="476249" cy="42862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609600</xdr:colOff>
      <xdr:row>166</xdr:row>
      <xdr:rowOff>142875</xdr:rowOff>
    </xdr:from>
    <xdr:to>
      <xdr:col>13</xdr:col>
      <xdr:colOff>123825</xdr:colOff>
      <xdr:row>173</xdr:row>
      <xdr:rowOff>28575</xdr:rowOff>
    </xdr:to>
    <xdr:cxnSp macro="">
      <xdr:nvCxnSpPr>
        <xdr:cNvPr id="31" name="直線コネクタ 30">
          <a:extLst>
            <a:ext uri="{FF2B5EF4-FFF2-40B4-BE49-F238E27FC236}">
              <a16:creationId xmlns="" xmlns:a16="http://schemas.microsoft.com/office/drawing/2014/main" id="{22C109DA-C6B8-436A-8602-71ED91D9BCEE}"/>
            </a:ext>
          </a:extLst>
        </xdr:cNvPr>
        <xdr:cNvCxnSpPr>
          <a:stCxn id="30" idx="0"/>
        </xdr:cNvCxnSpPr>
      </xdr:nvCxnSpPr>
      <xdr:spPr>
        <a:xfrm flipV="1">
          <a:off x="9077325" y="29622750"/>
          <a:ext cx="200025" cy="10858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644526</xdr:colOff>
      <xdr:row>289</xdr:row>
      <xdr:rowOff>105835</xdr:rowOff>
    </xdr:from>
    <xdr:to>
      <xdr:col>13</xdr:col>
      <xdr:colOff>676275</xdr:colOff>
      <xdr:row>291</xdr:row>
      <xdr:rowOff>19051</xdr:rowOff>
    </xdr:to>
    <xdr:sp macro="" textlink="">
      <xdr:nvSpPr>
        <xdr:cNvPr id="32" name="円/楕円 48">
          <a:extLst>
            <a:ext uri="{FF2B5EF4-FFF2-40B4-BE49-F238E27FC236}">
              <a16:creationId xmlns="" xmlns:a16="http://schemas.microsoft.com/office/drawing/2014/main" id="{79302FFD-4488-4783-9E79-044ED5A74970}"/>
            </a:ext>
          </a:extLst>
        </xdr:cNvPr>
        <xdr:cNvSpPr/>
      </xdr:nvSpPr>
      <xdr:spPr>
        <a:xfrm>
          <a:off x="9112251" y="51255085"/>
          <a:ext cx="717549" cy="25611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332315</xdr:colOff>
      <xdr:row>293</xdr:row>
      <xdr:rowOff>0</xdr:rowOff>
    </xdr:from>
    <xdr:to>
      <xdr:col>10</xdr:col>
      <xdr:colOff>142875</xdr:colOff>
      <xdr:row>294</xdr:row>
      <xdr:rowOff>19050</xdr:rowOff>
    </xdr:to>
    <xdr:sp macro="" textlink="">
      <xdr:nvSpPr>
        <xdr:cNvPr id="33" name="円/楕円 52">
          <a:extLst>
            <a:ext uri="{FF2B5EF4-FFF2-40B4-BE49-F238E27FC236}">
              <a16:creationId xmlns="" xmlns:a16="http://schemas.microsoft.com/office/drawing/2014/main" id="{FFA0171E-38A6-47A8-AE3B-D584F366CAAD}"/>
            </a:ext>
          </a:extLst>
        </xdr:cNvPr>
        <xdr:cNvSpPr/>
      </xdr:nvSpPr>
      <xdr:spPr>
        <a:xfrm>
          <a:off x="6742640" y="51835050"/>
          <a:ext cx="496360" cy="1905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212725</xdr:colOff>
      <xdr:row>321</xdr:row>
      <xdr:rowOff>117475</xdr:rowOff>
    </xdr:from>
    <xdr:to>
      <xdr:col>4</xdr:col>
      <xdr:colOff>646641</xdr:colOff>
      <xdr:row>323</xdr:row>
      <xdr:rowOff>43391</xdr:rowOff>
    </xdr:to>
    <xdr:sp macro="" textlink="">
      <xdr:nvSpPr>
        <xdr:cNvPr id="34" name="テキスト ボックス 33">
          <a:extLst>
            <a:ext uri="{FF2B5EF4-FFF2-40B4-BE49-F238E27FC236}">
              <a16:creationId xmlns="" xmlns:a16="http://schemas.microsoft.com/office/drawing/2014/main" id="{F0B77B22-0687-4577-9C00-C0D2DB35BF99}"/>
            </a:ext>
          </a:extLst>
        </xdr:cNvPr>
        <xdr:cNvSpPr txBox="1"/>
      </xdr:nvSpPr>
      <xdr:spPr>
        <a:xfrm>
          <a:off x="3051175" y="60667900"/>
          <a:ext cx="433916" cy="2688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Ａ１</a:t>
          </a:r>
        </a:p>
      </xdr:txBody>
    </xdr:sp>
    <xdr:clientData/>
  </xdr:twoCellAnchor>
  <xdr:oneCellAnchor>
    <xdr:from>
      <xdr:col>20</xdr:col>
      <xdr:colOff>561975</xdr:colOff>
      <xdr:row>195</xdr:row>
      <xdr:rowOff>0</xdr:rowOff>
    </xdr:from>
    <xdr:ext cx="184731" cy="264560"/>
    <xdr:sp macro="" textlink="">
      <xdr:nvSpPr>
        <xdr:cNvPr id="35" name="テキスト ボックス 34">
          <a:extLst>
            <a:ext uri="{FF2B5EF4-FFF2-40B4-BE49-F238E27FC236}">
              <a16:creationId xmlns="" xmlns:a16="http://schemas.microsoft.com/office/drawing/2014/main" id="{6BD009FA-2FF4-45C0-B0BB-0C7A6B1BA102}"/>
            </a:ext>
          </a:extLst>
        </xdr:cNvPr>
        <xdr:cNvSpPr txBox="1"/>
      </xdr:nvSpPr>
      <xdr:spPr>
        <a:xfrm>
          <a:off x="14516100" y="344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714374</xdr:colOff>
      <xdr:row>334</xdr:row>
      <xdr:rowOff>38100</xdr:rowOff>
    </xdr:from>
    <xdr:to>
      <xdr:col>5</xdr:col>
      <xdr:colOff>342900</xdr:colOff>
      <xdr:row>335</xdr:row>
      <xdr:rowOff>104774</xdr:rowOff>
    </xdr:to>
    <xdr:sp macro="" textlink="">
      <xdr:nvSpPr>
        <xdr:cNvPr id="36" name="テキスト ボックス 35">
          <a:extLst>
            <a:ext uri="{FF2B5EF4-FFF2-40B4-BE49-F238E27FC236}">
              <a16:creationId xmlns="" xmlns:a16="http://schemas.microsoft.com/office/drawing/2014/main" id="{C94C2DF9-7CD8-48D2-96FB-34B588E6A304}"/>
            </a:ext>
          </a:extLst>
        </xdr:cNvPr>
        <xdr:cNvSpPr txBox="1"/>
      </xdr:nvSpPr>
      <xdr:spPr>
        <a:xfrm>
          <a:off x="3552824" y="62817375"/>
          <a:ext cx="457201" cy="238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Ａ２</a:t>
          </a:r>
          <a:endParaRPr kumimoji="1" lang="en-US" altLang="ja-JP" sz="1100"/>
        </a:p>
        <a:p>
          <a:endParaRPr kumimoji="1" lang="ja-JP" altLang="en-US" sz="1100"/>
        </a:p>
      </xdr:txBody>
    </xdr:sp>
    <xdr:clientData/>
  </xdr:twoCellAnchor>
  <xdr:twoCellAnchor>
    <xdr:from>
      <xdr:col>4</xdr:col>
      <xdr:colOff>158269</xdr:colOff>
      <xdr:row>346</xdr:row>
      <xdr:rowOff>90055</xdr:rowOff>
    </xdr:from>
    <xdr:to>
      <xdr:col>4</xdr:col>
      <xdr:colOff>390718</xdr:colOff>
      <xdr:row>347</xdr:row>
      <xdr:rowOff>92173</xdr:rowOff>
    </xdr:to>
    <xdr:sp macro="" textlink="">
      <xdr:nvSpPr>
        <xdr:cNvPr id="37" name="円/楕円 89">
          <a:extLst>
            <a:ext uri="{FF2B5EF4-FFF2-40B4-BE49-F238E27FC236}">
              <a16:creationId xmlns="" xmlns:a16="http://schemas.microsoft.com/office/drawing/2014/main" id="{16757B56-F198-402A-9660-8E670B379431}"/>
            </a:ext>
          </a:extLst>
        </xdr:cNvPr>
        <xdr:cNvSpPr/>
      </xdr:nvSpPr>
      <xdr:spPr>
        <a:xfrm>
          <a:off x="2996719" y="64926730"/>
          <a:ext cx="232449" cy="173568"/>
        </a:xfrm>
        <a:prstGeom prst="ellipse">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152401</xdr:colOff>
      <xdr:row>345</xdr:row>
      <xdr:rowOff>64945</xdr:rowOff>
    </xdr:from>
    <xdr:to>
      <xdr:col>4</xdr:col>
      <xdr:colOff>361951</xdr:colOff>
      <xdr:row>346</xdr:row>
      <xdr:rowOff>37235</xdr:rowOff>
    </xdr:to>
    <xdr:sp macro="" textlink="">
      <xdr:nvSpPr>
        <xdr:cNvPr id="38" name="円/楕円 90">
          <a:extLst>
            <a:ext uri="{FF2B5EF4-FFF2-40B4-BE49-F238E27FC236}">
              <a16:creationId xmlns="" xmlns:a16="http://schemas.microsoft.com/office/drawing/2014/main" id="{EDF9C1AF-053F-4022-AAA6-20B45614CD2E}"/>
            </a:ext>
          </a:extLst>
        </xdr:cNvPr>
        <xdr:cNvSpPr/>
      </xdr:nvSpPr>
      <xdr:spPr>
        <a:xfrm>
          <a:off x="2990851" y="64730170"/>
          <a:ext cx="209550" cy="143740"/>
        </a:xfrm>
        <a:prstGeom prst="ellipse">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378883</xdr:colOff>
      <xdr:row>349</xdr:row>
      <xdr:rowOff>23284</xdr:rowOff>
    </xdr:from>
    <xdr:to>
      <xdr:col>3</xdr:col>
      <xdr:colOff>609600</xdr:colOff>
      <xdr:row>349</xdr:row>
      <xdr:rowOff>158751</xdr:rowOff>
    </xdr:to>
    <xdr:sp macro="" textlink="">
      <xdr:nvSpPr>
        <xdr:cNvPr id="39" name="円/楕円 92">
          <a:extLst>
            <a:ext uri="{FF2B5EF4-FFF2-40B4-BE49-F238E27FC236}">
              <a16:creationId xmlns="" xmlns:a16="http://schemas.microsoft.com/office/drawing/2014/main" id="{BCF35742-7B85-4DBB-87F4-77C69BD6E62F}"/>
            </a:ext>
          </a:extLst>
        </xdr:cNvPr>
        <xdr:cNvSpPr/>
      </xdr:nvSpPr>
      <xdr:spPr>
        <a:xfrm>
          <a:off x="2531533" y="65374309"/>
          <a:ext cx="230717" cy="135467"/>
        </a:xfrm>
        <a:prstGeom prst="ellipse">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clientData/>
  </xdr:twoCellAnchor>
  <xdr:twoCellAnchor>
    <xdr:from>
      <xdr:col>2</xdr:col>
      <xdr:colOff>458258</xdr:colOff>
      <xdr:row>320</xdr:row>
      <xdr:rowOff>93133</xdr:rowOff>
    </xdr:from>
    <xdr:to>
      <xdr:col>3</xdr:col>
      <xdr:colOff>137583</xdr:colOff>
      <xdr:row>322</xdr:row>
      <xdr:rowOff>99483</xdr:rowOff>
    </xdr:to>
    <xdr:sp macro="" textlink="">
      <xdr:nvSpPr>
        <xdr:cNvPr id="40" name="上矢印吹き出し 64">
          <a:extLst>
            <a:ext uri="{FF2B5EF4-FFF2-40B4-BE49-F238E27FC236}">
              <a16:creationId xmlns="" xmlns:a16="http://schemas.microsoft.com/office/drawing/2014/main" id="{FEA026A6-3C1F-4F88-B43B-BF95B1B8911B}"/>
            </a:ext>
          </a:extLst>
        </xdr:cNvPr>
        <xdr:cNvSpPr/>
      </xdr:nvSpPr>
      <xdr:spPr>
        <a:xfrm>
          <a:off x="1925108" y="60472108"/>
          <a:ext cx="365125" cy="349250"/>
        </a:xfrm>
        <a:prstGeom prst="upArrowCallout">
          <a:avLst>
            <a:gd name="adj1" fmla="val 37270"/>
            <a:gd name="adj2" fmla="val 25000"/>
            <a:gd name="adj3" fmla="val 25000"/>
            <a:gd name="adj4" fmla="val 6497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629708</xdr:colOff>
      <xdr:row>334</xdr:row>
      <xdr:rowOff>56092</xdr:rowOff>
    </xdr:from>
    <xdr:to>
      <xdr:col>5</xdr:col>
      <xdr:colOff>422275</xdr:colOff>
      <xdr:row>336</xdr:row>
      <xdr:rowOff>94192</xdr:rowOff>
    </xdr:to>
    <xdr:sp macro="" textlink="">
      <xdr:nvSpPr>
        <xdr:cNvPr id="41" name="下矢印吹き出し 87">
          <a:extLst>
            <a:ext uri="{FF2B5EF4-FFF2-40B4-BE49-F238E27FC236}">
              <a16:creationId xmlns="" xmlns:a16="http://schemas.microsoft.com/office/drawing/2014/main" id="{2798BB84-950D-446B-936A-F1813BD62B4A}"/>
            </a:ext>
          </a:extLst>
        </xdr:cNvPr>
        <xdr:cNvSpPr/>
      </xdr:nvSpPr>
      <xdr:spPr>
        <a:xfrm>
          <a:off x="3468158" y="62835367"/>
          <a:ext cx="621242" cy="381000"/>
        </a:xfrm>
        <a:prstGeom prst="downArrowCallou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213783</xdr:colOff>
      <xdr:row>321</xdr:row>
      <xdr:rowOff>78317</xdr:rowOff>
    </xdr:from>
    <xdr:to>
      <xdr:col>4</xdr:col>
      <xdr:colOff>692150</xdr:colOff>
      <xdr:row>323</xdr:row>
      <xdr:rowOff>144992</xdr:rowOff>
    </xdr:to>
    <xdr:sp macro="" textlink="">
      <xdr:nvSpPr>
        <xdr:cNvPr id="42" name="下矢印吹き出し 78">
          <a:extLst>
            <a:ext uri="{FF2B5EF4-FFF2-40B4-BE49-F238E27FC236}">
              <a16:creationId xmlns="" xmlns:a16="http://schemas.microsoft.com/office/drawing/2014/main" id="{749E51C8-3BD8-4CA7-ABF4-734DD7DB36B3}"/>
            </a:ext>
          </a:extLst>
        </xdr:cNvPr>
        <xdr:cNvSpPr/>
      </xdr:nvSpPr>
      <xdr:spPr>
        <a:xfrm>
          <a:off x="3052233" y="60628742"/>
          <a:ext cx="478367" cy="409575"/>
        </a:xfrm>
        <a:prstGeom prst="downArrowCallou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266700</xdr:colOff>
      <xdr:row>233</xdr:row>
      <xdr:rowOff>142874</xdr:rowOff>
    </xdr:from>
    <xdr:to>
      <xdr:col>16</xdr:col>
      <xdr:colOff>68791</xdr:colOff>
      <xdr:row>236</xdr:row>
      <xdr:rowOff>82549</xdr:rowOff>
    </xdr:to>
    <xdr:sp macro="" textlink="">
      <xdr:nvSpPr>
        <xdr:cNvPr id="43" name="下矢印吹き出し 50">
          <a:extLst>
            <a:ext uri="{FF2B5EF4-FFF2-40B4-BE49-F238E27FC236}">
              <a16:creationId xmlns="" xmlns:a16="http://schemas.microsoft.com/office/drawing/2014/main" id="{9C2254C6-0D7C-4D34-968C-5072CCA43721}"/>
            </a:ext>
          </a:extLst>
        </xdr:cNvPr>
        <xdr:cNvSpPr/>
      </xdr:nvSpPr>
      <xdr:spPr>
        <a:xfrm>
          <a:off x="10791825" y="41690924"/>
          <a:ext cx="487891" cy="454025"/>
        </a:xfrm>
        <a:prstGeom prst="downArrowCallou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111</a:t>
          </a:r>
          <a:r>
            <a:rPr kumimoji="1" lang="ja-JP" altLang="en-US" sz="1100"/>
            <a:t>あ</a:t>
          </a:r>
          <a:r>
            <a:rPr kumimoji="1" lang="en-US" altLang="ja-JP" sz="1100"/>
            <a:t>2</a:t>
          </a:r>
          <a:endParaRPr kumimoji="1" lang="ja-JP" altLang="en-US" sz="1100"/>
        </a:p>
      </xdr:txBody>
    </xdr:sp>
    <xdr:clientData/>
  </xdr:twoCellAnchor>
  <xdr:twoCellAnchor>
    <xdr:from>
      <xdr:col>15</xdr:col>
      <xdr:colOff>329141</xdr:colOff>
      <xdr:row>234</xdr:row>
      <xdr:rowOff>13759</xdr:rowOff>
    </xdr:from>
    <xdr:to>
      <xdr:col>16</xdr:col>
      <xdr:colOff>3175</xdr:colOff>
      <xdr:row>235</xdr:row>
      <xdr:rowOff>67734</xdr:rowOff>
    </xdr:to>
    <xdr:sp macro="" textlink="">
      <xdr:nvSpPr>
        <xdr:cNvPr id="44" name="テキスト ボックス 43">
          <a:extLst>
            <a:ext uri="{FF2B5EF4-FFF2-40B4-BE49-F238E27FC236}">
              <a16:creationId xmlns="" xmlns:a16="http://schemas.microsoft.com/office/drawing/2014/main" id="{B7780EE7-C136-4765-BE22-8A430BCBC1ED}"/>
            </a:ext>
          </a:extLst>
        </xdr:cNvPr>
        <xdr:cNvSpPr txBox="1"/>
      </xdr:nvSpPr>
      <xdr:spPr>
        <a:xfrm>
          <a:off x="10854266" y="41733259"/>
          <a:ext cx="359834" cy="22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A2</a:t>
          </a:r>
          <a:endParaRPr kumimoji="1" lang="ja-JP" altLang="en-US" sz="1100"/>
        </a:p>
      </xdr:txBody>
    </xdr:sp>
    <xdr:clientData/>
  </xdr:twoCellAnchor>
  <xdr:twoCellAnchor>
    <xdr:from>
      <xdr:col>0</xdr:col>
      <xdr:colOff>564092</xdr:colOff>
      <xdr:row>320</xdr:row>
      <xdr:rowOff>152400</xdr:rowOff>
    </xdr:from>
    <xdr:to>
      <xdr:col>1</xdr:col>
      <xdr:colOff>371476</xdr:colOff>
      <xdr:row>323</xdr:row>
      <xdr:rowOff>161924</xdr:rowOff>
    </xdr:to>
    <xdr:sp macro="" textlink="">
      <xdr:nvSpPr>
        <xdr:cNvPr id="45" name="円/楕円 15">
          <a:extLst>
            <a:ext uri="{FF2B5EF4-FFF2-40B4-BE49-F238E27FC236}">
              <a16:creationId xmlns="" xmlns:a16="http://schemas.microsoft.com/office/drawing/2014/main" id="{293FDDD8-A671-4E7D-B6B7-174DA1E83AF9}"/>
            </a:ext>
          </a:extLst>
        </xdr:cNvPr>
        <xdr:cNvSpPr/>
      </xdr:nvSpPr>
      <xdr:spPr>
        <a:xfrm>
          <a:off x="564092" y="60531375"/>
          <a:ext cx="588434" cy="523874"/>
        </a:xfrm>
        <a:prstGeom prst="ellipse">
          <a:avLst/>
        </a:prstGeom>
        <a:noFill/>
        <a:ln>
          <a:solidFill>
            <a:srgbClr val="7030A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435456</xdr:colOff>
      <xdr:row>325</xdr:row>
      <xdr:rowOff>56477</xdr:rowOff>
    </xdr:from>
    <xdr:to>
      <xdr:col>1</xdr:col>
      <xdr:colOff>551873</xdr:colOff>
      <xdr:row>328</xdr:row>
      <xdr:rowOff>162310</xdr:rowOff>
    </xdr:to>
    <xdr:sp macro="" textlink="">
      <xdr:nvSpPr>
        <xdr:cNvPr id="46" name="円/楕円 16">
          <a:extLst>
            <a:ext uri="{FF2B5EF4-FFF2-40B4-BE49-F238E27FC236}">
              <a16:creationId xmlns="" xmlns:a16="http://schemas.microsoft.com/office/drawing/2014/main" id="{7BF5D198-74FE-4CEC-BD3D-061697698C99}"/>
            </a:ext>
          </a:extLst>
        </xdr:cNvPr>
        <xdr:cNvSpPr/>
      </xdr:nvSpPr>
      <xdr:spPr>
        <a:xfrm>
          <a:off x="435456" y="61292702"/>
          <a:ext cx="897467" cy="620183"/>
        </a:xfrm>
        <a:prstGeom prst="ellipse">
          <a:avLst/>
        </a:prstGeom>
        <a:noFill/>
        <a:ln>
          <a:solidFill>
            <a:srgbClr val="7030A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498377</xdr:colOff>
      <xdr:row>331</xdr:row>
      <xdr:rowOff>22513</xdr:rowOff>
    </xdr:from>
    <xdr:to>
      <xdr:col>2</xdr:col>
      <xdr:colOff>66674</xdr:colOff>
      <xdr:row>336</xdr:row>
      <xdr:rowOff>95250</xdr:rowOff>
    </xdr:to>
    <xdr:sp macro="" textlink="">
      <xdr:nvSpPr>
        <xdr:cNvPr id="47" name="円/楕円 17">
          <a:extLst>
            <a:ext uri="{FF2B5EF4-FFF2-40B4-BE49-F238E27FC236}">
              <a16:creationId xmlns="" xmlns:a16="http://schemas.microsoft.com/office/drawing/2014/main" id="{96280B82-17EE-460D-AAAB-E536C86D9981}"/>
            </a:ext>
          </a:extLst>
        </xdr:cNvPr>
        <xdr:cNvSpPr/>
      </xdr:nvSpPr>
      <xdr:spPr>
        <a:xfrm>
          <a:off x="498377" y="62287438"/>
          <a:ext cx="1035147" cy="929987"/>
        </a:xfrm>
        <a:prstGeom prst="ellipse">
          <a:avLst/>
        </a:prstGeom>
        <a:noFill/>
        <a:ln>
          <a:solidFill>
            <a:srgbClr val="7030A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424968</xdr:colOff>
      <xdr:row>340</xdr:row>
      <xdr:rowOff>40698</xdr:rowOff>
    </xdr:from>
    <xdr:to>
      <xdr:col>1</xdr:col>
      <xdr:colOff>530801</xdr:colOff>
      <xdr:row>342</xdr:row>
      <xdr:rowOff>154998</xdr:rowOff>
    </xdr:to>
    <xdr:sp macro="" textlink="">
      <xdr:nvSpPr>
        <xdr:cNvPr id="48" name="円/楕円 19">
          <a:extLst>
            <a:ext uri="{FF2B5EF4-FFF2-40B4-BE49-F238E27FC236}">
              <a16:creationId xmlns="" xmlns:a16="http://schemas.microsoft.com/office/drawing/2014/main" id="{22AF112C-DE3D-444F-B3D4-5819DD6A80A8}"/>
            </a:ext>
          </a:extLst>
        </xdr:cNvPr>
        <xdr:cNvSpPr/>
      </xdr:nvSpPr>
      <xdr:spPr>
        <a:xfrm>
          <a:off x="424968" y="63848673"/>
          <a:ext cx="886883" cy="457200"/>
        </a:xfrm>
        <a:prstGeom prst="ellipse">
          <a:avLst/>
        </a:prstGeom>
        <a:noFill/>
        <a:ln>
          <a:solidFill>
            <a:srgbClr val="7030A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121227</xdr:colOff>
      <xdr:row>349</xdr:row>
      <xdr:rowOff>66675</xdr:rowOff>
    </xdr:from>
    <xdr:to>
      <xdr:col>1</xdr:col>
      <xdr:colOff>660977</xdr:colOff>
      <xdr:row>352</xdr:row>
      <xdr:rowOff>45027</xdr:rowOff>
    </xdr:to>
    <xdr:sp macro="" textlink="">
      <xdr:nvSpPr>
        <xdr:cNvPr id="49" name="円/楕円 73">
          <a:extLst>
            <a:ext uri="{FF2B5EF4-FFF2-40B4-BE49-F238E27FC236}">
              <a16:creationId xmlns="" xmlns:a16="http://schemas.microsoft.com/office/drawing/2014/main" id="{2B53E175-FE2A-4C4B-94AE-D6FB54EB8A44}"/>
            </a:ext>
          </a:extLst>
        </xdr:cNvPr>
        <xdr:cNvSpPr/>
      </xdr:nvSpPr>
      <xdr:spPr>
        <a:xfrm>
          <a:off x="902277" y="65417700"/>
          <a:ext cx="539750" cy="492702"/>
        </a:xfrm>
        <a:prstGeom prst="ellipse">
          <a:avLst/>
        </a:prstGeom>
        <a:noFill/>
        <a:ln>
          <a:solidFill>
            <a:srgbClr val="7030A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288924</xdr:colOff>
      <xdr:row>272</xdr:row>
      <xdr:rowOff>123825</xdr:rowOff>
    </xdr:from>
    <xdr:to>
      <xdr:col>16</xdr:col>
      <xdr:colOff>28575</xdr:colOff>
      <xdr:row>275</xdr:row>
      <xdr:rowOff>116415</xdr:rowOff>
    </xdr:to>
    <xdr:sp macro="" textlink="">
      <xdr:nvSpPr>
        <xdr:cNvPr id="50" name="吹き出し: 下矢印 40">
          <a:extLst>
            <a:ext uri="{FF2B5EF4-FFF2-40B4-BE49-F238E27FC236}">
              <a16:creationId xmlns="" xmlns:a16="http://schemas.microsoft.com/office/drawing/2014/main" id="{684423A1-230B-4F2C-A937-E6E17B442DDB}"/>
            </a:ext>
          </a:extLst>
        </xdr:cNvPr>
        <xdr:cNvSpPr/>
      </xdr:nvSpPr>
      <xdr:spPr>
        <a:xfrm>
          <a:off x="10814049" y="52597050"/>
          <a:ext cx="425451" cy="506940"/>
        </a:xfrm>
        <a:prstGeom prst="downArrowCallou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360893</xdr:colOff>
      <xdr:row>273</xdr:row>
      <xdr:rowOff>6350</xdr:rowOff>
    </xdr:from>
    <xdr:to>
      <xdr:col>16</xdr:col>
      <xdr:colOff>19051</xdr:colOff>
      <xdr:row>274</xdr:row>
      <xdr:rowOff>47625</xdr:rowOff>
    </xdr:to>
    <xdr:sp macro="" textlink="">
      <xdr:nvSpPr>
        <xdr:cNvPr id="51" name="テキスト ボックス 50">
          <a:extLst>
            <a:ext uri="{FF2B5EF4-FFF2-40B4-BE49-F238E27FC236}">
              <a16:creationId xmlns="" xmlns:a16="http://schemas.microsoft.com/office/drawing/2014/main" id="{EFD6AAEB-1650-46A0-9243-E6D7A285CC3E}"/>
            </a:ext>
          </a:extLst>
        </xdr:cNvPr>
        <xdr:cNvSpPr txBox="1"/>
      </xdr:nvSpPr>
      <xdr:spPr>
        <a:xfrm>
          <a:off x="10886018" y="52651025"/>
          <a:ext cx="343958" cy="212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A3</a:t>
          </a:r>
          <a:endParaRPr kumimoji="1" lang="ja-JP" altLang="en-US" sz="1100"/>
        </a:p>
      </xdr:txBody>
    </xdr:sp>
    <xdr:clientData/>
  </xdr:twoCellAnchor>
  <xdr:twoCellAnchor>
    <xdr:from>
      <xdr:col>2</xdr:col>
      <xdr:colOff>529168</xdr:colOff>
      <xdr:row>321</xdr:row>
      <xdr:rowOff>38100</xdr:rowOff>
    </xdr:from>
    <xdr:to>
      <xdr:col>3</xdr:col>
      <xdr:colOff>74083</xdr:colOff>
      <xdr:row>322</xdr:row>
      <xdr:rowOff>80433</xdr:rowOff>
    </xdr:to>
    <xdr:sp macro="" textlink="">
      <xdr:nvSpPr>
        <xdr:cNvPr id="52" name="テキスト ボックス 51">
          <a:extLst>
            <a:ext uri="{FF2B5EF4-FFF2-40B4-BE49-F238E27FC236}">
              <a16:creationId xmlns="" xmlns:a16="http://schemas.microsoft.com/office/drawing/2014/main" id="{975C4F1C-00E8-4BE5-9CFA-F1987442A294}"/>
            </a:ext>
          </a:extLst>
        </xdr:cNvPr>
        <xdr:cNvSpPr txBox="1"/>
      </xdr:nvSpPr>
      <xdr:spPr>
        <a:xfrm>
          <a:off x="1996018" y="60588525"/>
          <a:ext cx="230715" cy="2137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a:t>
          </a:r>
        </a:p>
      </xdr:txBody>
    </xdr:sp>
    <xdr:clientData/>
  </xdr:twoCellAnchor>
  <xdr:twoCellAnchor>
    <xdr:from>
      <xdr:col>4</xdr:col>
      <xdr:colOff>409575</xdr:colOff>
      <xdr:row>339</xdr:row>
      <xdr:rowOff>76200</xdr:rowOff>
    </xdr:from>
    <xdr:to>
      <xdr:col>4</xdr:col>
      <xdr:colOff>828674</xdr:colOff>
      <xdr:row>341</xdr:row>
      <xdr:rowOff>115357</xdr:rowOff>
    </xdr:to>
    <xdr:sp macro="" textlink="">
      <xdr:nvSpPr>
        <xdr:cNvPr id="53" name="吹き出し: 下矢印 43">
          <a:extLst>
            <a:ext uri="{FF2B5EF4-FFF2-40B4-BE49-F238E27FC236}">
              <a16:creationId xmlns="" xmlns:a16="http://schemas.microsoft.com/office/drawing/2014/main" id="{BB8F7251-400E-47B4-BE9E-A5B592091E26}"/>
            </a:ext>
          </a:extLst>
        </xdr:cNvPr>
        <xdr:cNvSpPr/>
      </xdr:nvSpPr>
      <xdr:spPr>
        <a:xfrm rot="10800000">
          <a:off x="3248025" y="63712725"/>
          <a:ext cx="419099" cy="382057"/>
        </a:xfrm>
        <a:prstGeom prst="downArrowCallou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460675</xdr:colOff>
      <xdr:row>340</xdr:row>
      <xdr:rowOff>73376</xdr:rowOff>
    </xdr:from>
    <xdr:to>
      <xdr:col>4</xdr:col>
      <xdr:colOff>799052</xdr:colOff>
      <xdr:row>341</xdr:row>
      <xdr:rowOff>104775</xdr:rowOff>
    </xdr:to>
    <xdr:sp macro="" textlink="">
      <xdr:nvSpPr>
        <xdr:cNvPr id="54" name="テキスト ボックス 53">
          <a:extLst>
            <a:ext uri="{FF2B5EF4-FFF2-40B4-BE49-F238E27FC236}">
              <a16:creationId xmlns="" xmlns:a16="http://schemas.microsoft.com/office/drawing/2014/main" id="{BDC54B4D-C5BC-4635-BD8B-FF61C777FF23}"/>
            </a:ext>
          </a:extLst>
        </xdr:cNvPr>
        <xdr:cNvSpPr txBox="1"/>
      </xdr:nvSpPr>
      <xdr:spPr>
        <a:xfrm rot="10800000" flipV="1">
          <a:off x="3299125" y="63881351"/>
          <a:ext cx="338377" cy="202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A3</a:t>
          </a:r>
          <a:endParaRPr kumimoji="1" lang="ja-JP" altLang="en-US" sz="1100"/>
        </a:p>
      </xdr:txBody>
    </xdr:sp>
    <xdr:clientData/>
  </xdr:twoCellAnchor>
  <xdr:twoCellAnchor>
    <xdr:from>
      <xdr:col>4</xdr:col>
      <xdr:colOff>215900</xdr:colOff>
      <xdr:row>439</xdr:row>
      <xdr:rowOff>57150</xdr:rowOff>
    </xdr:from>
    <xdr:to>
      <xdr:col>5</xdr:col>
      <xdr:colOff>663575</xdr:colOff>
      <xdr:row>448</xdr:row>
      <xdr:rowOff>165100</xdr:rowOff>
    </xdr:to>
    <xdr:sp macro="" textlink="">
      <xdr:nvSpPr>
        <xdr:cNvPr id="55" name="正方形/長方形 54">
          <a:extLst>
            <a:ext uri="{FF2B5EF4-FFF2-40B4-BE49-F238E27FC236}">
              <a16:creationId xmlns="" xmlns:a16="http://schemas.microsoft.com/office/drawing/2014/main" id="{5F0C97FD-BBED-4C2B-9908-6E2A422207D6}"/>
            </a:ext>
          </a:extLst>
        </xdr:cNvPr>
        <xdr:cNvSpPr/>
      </xdr:nvSpPr>
      <xdr:spPr>
        <a:xfrm>
          <a:off x="3054350" y="76942950"/>
          <a:ext cx="1276350" cy="1651000"/>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679450</xdr:colOff>
      <xdr:row>438</xdr:row>
      <xdr:rowOff>38100</xdr:rowOff>
    </xdr:from>
    <xdr:to>
      <xdr:col>7</xdr:col>
      <xdr:colOff>514350</xdr:colOff>
      <xdr:row>440</xdr:row>
      <xdr:rowOff>146052</xdr:rowOff>
    </xdr:to>
    <xdr:cxnSp macro="">
      <xdr:nvCxnSpPr>
        <xdr:cNvPr id="56" name="直線矢印コネクタ 55">
          <a:extLst>
            <a:ext uri="{FF2B5EF4-FFF2-40B4-BE49-F238E27FC236}">
              <a16:creationId xmlns="" xmlns:a16="http://schemas.microsoft.com/office/drawing/2014/main" id="{B5C66CF2-D5DF-4F0E-B90A-542D10C2D213}"/>
            </a:ext>
          </a:extLst>
        </xdr:cNvPr>
        <xdr:cNvCxnSpPr/>
      </xdr:nvCxnSpPr>
      <xdr:spPr>
        <a:xfrm flipV="1">
          <a:off x="4346575" y="76752450"/>
          <a:ext cx="1206500" cy="4508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666750</xdr:colOff>
      <xdr:row>439</xdr:row>
      <xdr:rowOff>28575</xdr:rowOff>
    </xdr:from>
    <xdr:to>
      <xdr:col>12</xdr:col>
      <xdr:colOff>409575</xdr:colOff>
      <xdr:row>445</xdr:row>
      <xdr:rowOff>161925</xdr:rowOff>
    </xdr:to>
    <xdr:cxnSp macro="">
      <xdr:nvCxnSpPr>
        <xdr:cNvPr id="57" name="直線矢印コネクタ 56">
          <a:extLst>
            <a:ext uri="{FF2B5EF4-FFF2-40B4-BE49-F238E27FC236}">
              <a16:creationId xmlns="" xmlns:a16="http://schemas.microsoft.com/office/drawing/2014/main" id="{AF2442A2-56DB-4E2F-8932-28CAF68506C0}"/>
            </a:ext>
          </a:extLst>
        </xdr:cNvPr>
        <xdr:cNvCxnSpPr/>
      </xdr:nvCxnSpPr>
      <xdr:spPr>
        <a:xfrm flipV="1">
          <a:off x="4333875" y="76914375"/>
          <a:ext cx="4543425" cy="1162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568133</xdr:colOff>
      <xdr:row>440</xdr:row>
      <xdr:rowOff>161925</xdr:rowOff>
    </xdr:from>
    <xdr:to>
      <xdr:col>7</xdr:col>
      <xdr:colOff>514350</xdr:colOff>
      <xdr:row>442</xdr:row>
      <xdr:rowOff>92942</xdr:rowOff>
    </xdr:to>
    <xdr:cxnSp macro="">
      <xdr:nvCxnSpPr>
        <xdr:cNvPr id="58" name="直線矢印コネクタ 57">
          <a:extLst>
            <a:ext uri="{FF2B5EF4-FFF2-40B4-BE49-F238E27FC236}">
              <a16:creationId xmlns="" xmlns:a16="http://schemas.microsoft.com/office/drawing/2014/main" id="{9534C380-1532-4418-A1AA-31E6B7D3BC49}"/>
            </a:ext>
          </a:extLst>
        </xdr:cNvPr>
        <xdr:cNvCxnSpPr/>
      </xdr:nvCxnSpPr>
      <xdr:spPr>
        <a:xfrm flipV="1">
          <a:off x="4235258" y="77219175"/>
          <a:ext cx="1317817" cy="2739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617009</xdr:colOff>
      <xdr:row>438</xdr:row>
      <xdr:rowOff>38100</xdr:rowOff>
    </xdr:from>
    <xdr:to>
      <xdr:col>10</xdr:col>
      <xdr:colOff>304800</xdr:colOff>
      <xdr:row>444</xdr:row>
      <xdr:rowOff>147494</xdr:rowOff>
    </xdr:to>
    <xdr:cxnSp macro="">
      <xdr:nvCxnSpPr>
        <xdr:cNvPr id="59" name="直線矢印コネクタ 58">
          <a:extLst>
            <a:ext uri="{FF2B5EF4-FFF2-40B4-BE49-F238E27FC236}">
              <a16:creationId xmlns="" xmlns:a16="http://schemas.microsoft.com/office/drawing/2014/main" id="{09D78FD2-8648-4FBA-9399-7EBBF91B6D95}"/>
            </a:ext>
          </a:extLst>
        </xdr:cNvPr>
        <xdr:cNvCxnSpPr/>
      </xdr:nvCxnSpPr>
      <xdr:spPr>
        <a:xfrm flipV="1">
          <a:off x="4284134" y="76752450"/>
          <a:ext cx="3116791" cy="11380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330200</xdr:colOff>
      <xdr:row>440</xdr:row>
      <xdr:rowOff>12509</xdr:rowOff>
    </xdr:from>
    <xdr:to>
      <xdr:col>5</xdr:col>
      <xdr:colOff>587375</xdr:colOff>
      <xdr:row>448</xdr:row>
      <xdr:rowOff>118340</xdr:rowOff>
    </xdr:to>
    <xdr:sp macro="" textlink="">
      <xdr:nvSpPr>
        <xdr:cNvPr id="60" name="テキスト ボックス 59">
          <a:extLst>
            <a:ext uri="{FF2B5EF4-FFF2-40B4-BE49-F238E27FC236}">
              <a16:creationId xmlns="" xmlns:a16="http://schemas.microsoft.com/office/drawing/2014/main" id="{4728EAAE-C10B-45C5-9560-3E16AF44C6B1}"/>
            </a:ext>
          </a:extLst>
        </xdr:cNvPr>
        <xdr:cNvSpPr txBox="1"/>
      </xdr:nvSpPr>
      <xdr:spPr>
        <a:xfrm>
          <a:off x="3168650" y="77069759"/>
          <a:ext cx="1085850" cy="1477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入金があった時　→　の部分に　０　を　入れると空欄になる。</a:t>
          </a:r>
          <a:endParaRPr kumimoji="1" lang="en-US" altLang="ja-JP" sz="1100"/>
        </a:p>
        <a:p>
          <a:r>
            <a:rPr kumimoji="1" lang="ja-JP" altLang="en-US" sz="1100"/>
            <a:t>同時に現預金残高を修正</a:t>
          </a:r>
          <a:endParaRPr kumimoji="1" lang="en-US" altLang="ja-JP" sz="1100"/>
        </a:p>
        <a:p>
          <a:endParaRPr kumimoji="1" lang="ja-JP" altLang="en-US" sz="1100"/>
        </a:p>
      </xdr:txBody>
    </xdr:sp>
    <xdr:clientData/>
  </xdr:twoCellAnchor>
  <xdr:twoCellAnchor>
    <xdr:from>
      <xdr:col>13</xdr:col>
      <xdr:colOff>363008</xdr:colOff>
      <xdr:row>474</xdr:row>
      <xdr:rowOff>107949</xdr:rowOff>
    </xdr:from>
    <xdr:to>
      <xdr:col>15</xdr:col>
      <xdr:colOff>394759</xdr:colOff>
      <xdr:row>480</xdr:row>
      <xdr:rowOff>65616</xdr:rowOff>
    </xdr:to>
    <xdr:sp macro="" textlink="">
      <xdr:nvSpPr>
        <xdr:cNvPr id="61" name="角丸四角形 36">
          <a:extLst>
            <a:ext uri="{FF2B5EF4-FFF2-40B4-BE49-F238E27FC236}">
              <a16:creationId xmlns="" xmlns:a16="http://schemas.microsoft.com/office/drawing/2014/main" id="{1A4B639E-2E54-458A-982F-4AE6E9F1280C}"/>
            </a:ext>
          </a:extLst>
        </xdr:cNvPr>
        <xdr:cNvSpPr/>
      </xdr:nvSpPr>
      <xdr:spPr>
        <a:xfrm>
          <a:off x="9516533" y="82994499"/>
          <a:ext cx="1403351" cy="98636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xdr:colOff>
      <xdr:row>475</xdr:row>
      <xdr:rowOff>161925</xdr:rowOff>
    </xdr:from>
    <xdr:to>
      <xdr:col>16</xdr:col>
      <xdr:colOff>466725</xdr:colOff>
      <xdr:row>475</xdr:row>
      <xdr:rowOff>161927</xdr:rowOff>
    </xdr:to>
    <xdr:cxnSp macro="">
      <xdr:nvCxnSpPr>
        <xdr:cNvPr id="62" name="直線矢印コネクタ 61">
          <a:extLst>
            <a:ext uri="{FF2B5EF4-FFF2-40B4-BE49-F238E27FC236}">
              <a16:creationId xmlns="" xmlns:a16="http://schemas.microsoft.com/office/drawing/2014/main" id="{129097F1-CBCF-4A7C-A698-66B94AEB360C}"/>
            </a:ext>
          </a:extLst>
        </xdr:cNvPr>
        <xdr:cNvCxnSpPr/>
      </xdr:nvCxnSpPr>
      <xdr:spPr>
        <a:xfrm flipV="1">
          <a:off x="11210926" y="83219925"/>
          <a:ext cx="466724"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390525</xdr:colOff>
      <xdr:row>478</xdr:row>
      <xdr:rowOff>66675</xdr:rowOff>
    </xdr:from>
    <xdr:to>
      <xdr:col>16</xdr:col>
      <xdr:colOff>523875</xdr:colOff>
      <xdr:row>478</xdr:row>
      <xdr:rowOff>123825</xdr:rowOff>
    </xdr:to>
    <xdr:cxnSp macro="">
      <xdr:nvCxnSpPr>
        <xdr:cNvPr id="64" name="直線矢印コネクタ 63">
          <a:extLst>
            <a:ext uri="{FF2B5EF4-FFF2-40B4-BE49-F238E27FC236}">
              <a16:creationId xmlns="" xmlns:a16="http://schemas.microsoft.com/office/drawing/2014/main" id="{D6E3A32F-E63B-4C13-B504-44D931E4FCC7}"/>
            </a:ext>
          </a:extLst>
        </xdr:cNvPr>
        <xdr:cNvCxnSpPr/>
      </xdr:nvCxnSpPr>
      <xdr:spPr>
        <a:xfrm>
          <a:off x="10915650" y="83639025"/>
          <a:ext cx="819150" cy="57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427566</xdr:colOff>
      <xdr:row>474</xdr:row>
      <xdr:rowOff>167217</xdr:rowOff>
    </xdr:from>
    <xdr:to>
      <xdr:col>15</xdr:col>
      <xdr:colOff>321733</xdr:colOff>
      <xdr:row>480</xdr:row>
      <xdr:rowOff>0</xdr:rowOff>
    </xdr:to>
    <xdr:sp macro="" textlink="">
      <xdr:nvSpPr>
        <xdr:cNvPr id="65" name="テキスト ボックス 64">
          <a:extLst>
            <a:ext uri="{FF2B5EF4-FFF2-40B4-BE49-F238E27FC236}">
              <a16:creationId xmlns="" xmlns:a16="http://schemas.microsoft.com/office/drawing/2014/main" id="{0B8D91DF-25BD-406F-B4D0-0E419EF48EB2}"/>
            </a:ext>
          </a:extLst>
        </xdr:cNvPr>
        <xdr:cNvSpPr txBox="1"/>
      </xdr:nvSpPr>
      <xdr:spPr>
        <a:xfrm>
          <a:off x="9581091" y="83053767"/>
          <a:ext cx="1265767" cy="8614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現金で支払い済み、預金通帳から引き落としされたものは０円にする</a:t>
          </a:r>
        </a:p>
      </xdr:txBody>
    </xdr:sp>
    <xdr:clientData/>
  </xdr:twoCellAnchor>
  <xdr:twoCellAnchor>
    <xdr:from>
      <xdr:col>13</xdr:col>
      <xdr:colOff>601134</xdr:colOff>
      <xdr:row>481</xdr:row>
      <xdr:rowOff>30692</xdr:rowOff>
    </xdr:from>
    <xdr:to>
      <xdr:col>15</xdr:col>
      <xdr:colOff>433917</xdr:colOff>
      <xdr:row>488</xdr:row>
      <xdr:rowOff>9525</xdr:rowOff>
    </xdr:to>
    <xdr:sp macro="" textlink="">
      <xdr:nvSpPr>
        <xdr:cNvPr id="66" name="正方形/長方形 65">
          <a:extLst>
            <a:ext uri="{FF2B5EF4-FFF2-40B4-BE49-F238E27FC236}">
              <a16:creationId xmlns="" xmlns:a16="http://schemas.microsoft.com/office/drawing/2014/main" id="{18B8F8A5-BB9B-4E12-A2F3-705509319843}"/>
            </a:ext>
          </a:extLst>
        </xdr:cNvPr>
        <xdr:cNvSpPr/>
      </xdr:nvSpPr>
      <xdr:spPr>
        <a:xfrm>
          <a:off x="9754659" y="84117392"/>
          <a:ext cx="1204383" cy="1178983"/>
        </a:xfrm>
        <a:prstGeom prst="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93710</xdr:colOff>
      <xdr:row>480</xdr:row>
      <xdr:rowOff>114300</xdr:rowOff>
    </xdr:from>
    <xdr:to>
      <xdr:col>16</xdr:col>
      <xdr:colOff>266700</xdr:colOff>
      <xdr:row>483</xdr:row>
      <xdr:rowOff>8757</xdr:rowOff>
    </xdr:to>
    <xdr:cxnSp macro="">
      <xdr:nvCxnSpPr>
        <xdr:cNvPr id="67" name="直線矢印コネクタ 66">
          <a:extLst>
            <a:ext uri="{FF2B5EF4-FFF2-40B4-BE49-F238E27FC236}">
              <a16:creationId xmlns="" xmlns:a16="http://schemas.microsoft.com/office/drawing/2014/main" id="{D48994C2-0C6E-45FB-A802-3FBD7431D1D0}"/>
            </a:ext>
          </a:extLst>
        </xdr:cNvPr>
        <xdr:cNvCxnSpPr/>
      </xdr:nvCxnSpPr>
      <xdr:spPr>
        <a:xfrm flipV="1">
          <a:off x="10618835" y="84029550"/>
          <a:ext cx="858790" cy="408807"/>
        </a:xfrm>
        <a:prstGeom prst="straightConnector1">
          <a:avLst/>
        </a:prstGeom>
        <a:ln>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438150</xdr:colOff>
      <xdr:row>481</xdr:row>
      <xdr:rowOff>161925</xdr:rowOff>
    </xdr:from>
    <xdr:to>
      <xdr:col>16</xdr:col>
      <xdr:colOff>257175</xdr:colOff>
      <xdr:row>483</xdr:row>
      <xdr:rowOff>85725</xdr:rowOff>
    </xdr:to>
    <xdr:cxnSp macro="">
      <xdr:nvCxnSpPr>
        <xdr:cNvPr id="68" name="直線矢印コネクタ 67">
          <a:extLst>
            <a:ext uri="{FF2B5EF4-FFF2-40B4-BE49-F238E27FC236}">
              <a16:creationId xmlns="" xmlns:a16="http://schemas.microsoft.com/office/drawing/2014/main" id="{D6D385E1-C204-42E3-858E-AD6B7C02F75D}"/>
            </a:ext>
          </a:extLst>
        </xdr:cNvPr>
        <xdr:cNvCxnSpPr/>
      </xdr:nvCxnSpPr>
      <xdr:spPr>
        <a:xfrm flipV="1">
          <a:off x="10963275" y="84248625"/>
          <a:ext cx="504825" cy="266700"/>
        </a:xfrm>
        <a:prstGeom prst="straightConnector1">
          <a:avLst/>
        </a:prstGeom>
        <a:ln>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666750</xdr:colOff>
      <xdr:row>481</xdr:row>
      <xdr:rowOff>91015</xdr:rowOff>
    </xdr:from>
    <xdr:to>
      <xdr:col>15</xdr:col>
      <xdr:colOff>319617</xdr:colOff>
      <xdr:row>487</xdr:row>
      <xdr:rowOff>104774</xdr:rowOff>
    </xdr:to>
    <xdr:sp macro="" textlink="">
      <xdr:nvSpPr>
        <xdr:cNvPr id="69" name="テキスト ボックス 68">
          <a:extLst>
            <a:ext uri="{FF2B5EF4-FFF2-40B4-BE49-F238E27FC236}">
              <a16:creationId xmlns="" xmlns:a16="http://schemas.microsoft.com/office/drawing/2014/main" id="{7AD8A50D-406D-4EDA-812A-E9777190E8DD}"/>
            </a:ext>
          </a:extLst>
        </xdr:cNvPr>
        <xdr:cNvSpPr txBox="1"/>
      </xdr:nvSpPr>
      <xdr:spPr>
        <a:xfrm>
          <a:off x="9820275" y="84177715"/>
          <a:ext cx="1024467" cy="1042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２月の途中でまだ全額支払ってないものは残りの金額分を記載</a:t>
          </a:r>
        </a:p>
      </xdr:txBody>
    </xdr:sp>
    <xdr:clientData/>
  </xdr:twoCellAnchor>
  <xdr:twoCellAnchor>
    <xdr:from>
      <xdr:col>15</xdr:col>
      <xdr:colOff>269875</xdr:colOff>
      <xdr:row>521</xdr:row>
      <xdr:rowOff>44451</xdr:rowOff>
    </xdr:from>
    <xdr:to>
      <xdr:col>17</xdr:col>
      <xdr:colOff>208491</xdr:colOff>
      <xdr:row>527</xdr:row>
      <xdr:rowOff>78318</xdr:rowOff>
    </xdr:to>
    <xdr:sp macro="" textlink="">
      <xdr:nvSpPr>
        <xdr:cNvPr id="70" name="角丸四角形 69">
          <a:extLst>
            <a:ext uri="{FF2B5EF4-FFF2-40B4-BE49-F238E27FC236}">
              <a16:creationId xmlns="" xmlns:a16="http://schemas.microsoft.com/office/drawing/2014/main" id="{78CF17CC-7F4F-40CC-9AC0-86EEC3CB9C3C}"/>
            </a:ext>
          </a:extLst>
        </xdr:cNvPr>
        <xdr:cNvSpPr/>
      </xdr:nvSpPr>
      <xdr:spPr>
        <a:xfrm>
          <a:off x="10795000" y="90989151"/>
          <a:ext cx="1310216" cy="106256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361950</xdr:colOff>
      <xdr:row>519</xdr:row>
      <xdr:rowOff>95250</xdr:rowOff>
    </xdr:from>
    <xdr:to>
      <xdr:col>18</xdr:col>
      <xdr:colOff>247650</xdr:colOff>
      <xdr:row>523</xdr:row>
      <xdr:rowOff>133350</xdr:rowOff>
    </xdr:to>
    <xdr:cxnSp macro="">
      <xdr:nvCxnSpPr>
        <xdr:cNvPr id="71" name="直線矢印コネクタ 70">
          <a:extLst>
            <a:ext uri="{FF2B5EF4-FFF2-40B4-BE49-F238E27FC236}">
              <a16:creationId xmlns="" xmlns:a16="http://schemas.microsoft.com/office/drawing/2014/main" id="{4E0423C5-304C-409B-A5F3-BE5CCDB0F6DD}"/>
            </a:ext>
          </a:extLst>
        </xdr:cNvPr>
        <xdr:cNvCxnSpPr/>
      </xdr:nvCxnSpPr>
      <xdr:spPr>
        <a:xfrm flipV="1">
          <a:off x="11572875" y="90697050"/>
          <a:ext cx="1257300" cy="723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238125</xdr:colOff>
      <xdr:row>520</xdr:row>
      <xdr:rowOff>66675</xdr:rowOff>
    </xdr:from>
    <xdr:to>
      <xdr:col>18</xdr:col>
      <xdr:colOff>409575</xdr:colOff>
      <xdr:row>525</xdr:row>
      <xdr:rowOff>104776</xdr:rowOff>
    </xdr:to>
    <xdr:cxnSp macro="">
      <xdr:nvCxnSpPr>
        <xdr:cNvPr id="72" name="直線矢印コネクタ 71">
          <a:extLst>
            <a:ext uri="{FF2B5EF4-FFF2-40B4-BE49-F238E27FC236}">
              <a16:creationId xmlns="" xmlns:a16="http://schemas.microsoft.com/office/drawing/2014/main" id="{6EB0CC7F-A85C-4C06-B1C8-7F35A026F48A}"/>
            </a:ext>
          </a:extLst>
        </xdr:cNvPr>
        <xdr:cNvCxnSpPr/>
      </xdr:nvCxnSpPr>
      <xdr:spPr>
        <a:xfrm flipV="1">
          <a:off x="12134850" y="90839925"/>
          <a:ext cx="857250" cy="8953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443442</xdr:colOff>
      <xdr:row>521</xdr:row>
      <xdr:rowOff>51860</xdr:rowOff>
    </xdr:from>
    <xdr:to>
      <xdr:col>17</xdr:col>
      <xdr:colOff>159808</xdr:colOff>
      <xdr:row>526</xdr:row>
      <xdr:rowOff>147108</xdr:rowOff>
    </xdr:to>
    <xdr:sp macro="" textlink="">
      <xdr:nvSpPr>
        <xdr:cNvPr id="73" name="テキスト ボックス 72">
          <a:extLst>
            <a:ext uri="{FF2B5EF4-FFF2-40B4-BE49-F238E27FC236}">
              <a16:creationId xmlns="" xmlns:a16="http://schemas.microsoft.com/office/drawing/2014/main" id="{CEA2E476-640C-4E7A-89FF-61913184C10B}"/>
            </a:ext>
          </a:extLst>
        </xdr:cNvPr>
        <xdr:cNvSpPr txBox="1"/>
      </xdr:nvSpPr>
      <xdr:spPr>
        <a:xfrm>
          <a:off x="10968567" y="90996560"/>
          <a:ext cx="1087966" cy="952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預金通帳から</a:t>
          </a:r>
          <a:endParaRPr kumimoji="1" lang="en-US" altLang="ja-JP" sz="1100"/>
        </a:p>
        <a:p>
          <a:r>
            <a:rPr kumimoji="1" lang="ja-JP" altLang="en-US" sz="1100"/>
            <a:t>返済分引き落とされていたら</a:t>
          </a:r>
          <a:endParaRPr kumimoji="1" lang="en-US" altLang="ja-JP" sz="1100"/>
        </a:p>
        <a:p>
          <a:r>
            <a:rPr kumimoji="1" lang="ja-JP" altLang="en-US" sz="1100"/>
            <a:t>金額を　０円に</a:t>
          </a:r>
          <a:endParaRPr kumimoji="1" lang="en-US" altLang="ja-JP" sz="1100"/>
        </a:p>
        <a:p>
          <a:r>
            <a:rPr kumimoji="1" lang="ja-JP" altLang="en-US" sz="1100"/>
            <a:t>する</a:t>
          </a:r>
          <a:endParaRPr kumimoji="1" lang="en-US" altLang="ja-JP" sz="1100"/>
        </a:p>
        <a:p>
          <a:endParaRPr kumimoji="1" lang="ja-JP" altLang="en-US" sz="1100"/>
        </a:p>
      </xdr:txBody>
    </xdr:sp>
    <xdr:clientData/>
  </xdr:twoCellAnchor>
  <xdr:twoCellAnchor>
    <xdr:from>
      <xdr:col>15</xdr:col>
      <xdr:colOff>232834</xdr:colOff>
      <xdr:row>528</xdr:row>
      <xdr:rowOff>82550</xdr:rowOff>
    </xdr:from>
    <xdr:to>
      <xdr:col>16</xdr:col>
      <xdr:colOff>459317</xdr:colOff>
      <xdr:row>531</xdr:row>
      <xdr:rowOff>167216</xdr:rowOff>
    </xdr:to>
    <xdr:sp macro="" textlink="">
      <xdr:nvSpPr>
        <xdr:cNvPr id="74" name="円/楕円 97">
          <a:extLst>
            <a:ext uri="{FF2B5EF4-FFF2-40B4-BE49-F238E27FC236}">
              <a16:creationId xmlns="" xmlns:a16="http://schemas.microsoft.com/office/drawing/2014/main" id="{2AFFB64B-CFC4-4B29-AB4F-020D70694B8A}"/>
            </a:ext>
          </a:extLst>
        </xdr:cNvPr>
        <xdr:cNvSpPr/>
      </xdr:nvSpPr>
      <xdr:spPr>
        <a:xfrm>
          <a:off x="10757959" y="92227400"/>
          <a:ext cx="912283" cy="599016"/>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3176</xdr:colOff>
      <xdr:row>531</xdr:row>
      <xdr:rowOff>167216</xdr:rowOff>
    </xdr:from>
    <xdr:to>
      <xdr:col>16</xdr:col>
      <xdr:colOff>152400</xdr:colOff>
      <xdr:row>534</xdr:row>
      <xdr:rowOff>152400</xdr:rowOff>
    </xdr:to>
    <xdr:cxnSp macro="">
      <xdr:nvCxnSpPr>
        <xdr:cNvPr id="75" name="直線矢印コネクタ 74">
          <a:extLst>
            <a:ext uri="{FF2B5EF4-FFF2-40B4-BE49-F238E27FC236}">
              <a16:creationId xmlns="" xmlns:a16="http://schemas.microsoft.com/office/drawing/2014/main" id="{A81C41DD-E62B-4381-9724-E3600B660177}"/>
            </a:ext>
          </a:extLst>
        </xdr:cNvPr>
        <xdr:cNvCxnSpPr>
          <a:stCxn id="74" idx="4"/>
        </xdr:cNvCxnSpPr>
      </xdr:nvCxnSpPr>
      <xdr:spPr>
        <a:xfrm>
          <a:off x="11214101" y="92826416"/>
          <a:ext cx="149224" cy="499534"/>
        </a:xfrm>
        <a:prstGeom prst="straightConnector1">
          <a:avLst/>
        </a:prstGeom>
        <a:ln>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25977</xdr:colOff>
      <xdr:row>543</xdr:row>
      <xdr:rowOff>0</xdr:rowOff>
    </xdr:from>
    <xdr:to>
      <xdr:col>5</xdr:col>
      <xdr:colOff>640069</xdr:colOff>
      <xdr:row>574</xdr:row>
      <xdr:rowOff>10584</xdr:rowOff>
    </xdr:to>
    <xdr:pic>
      <xdr:nvPicPr>
        <xdr:cNvPr id="76" name="図 75">
          <a:extLst>
            <a:ext uri="{FF2B5EF4-FFF2-40B4-BE49-F238E27FC236}">
              <a16:creationId xmlns="" xmlns:a16="http://schemas.microsoft.com/office/drawing/2014/main" id="{A60A1607-6D11-4C59-A67E-31F0893F74D2}"/>
            </a:ext>
          </a:extLst>
        </xdr:cNvPr>
        <xdr:cNvPicPr>
          <a:picLocks noChangeAspect="1"/>
        </xdr:cNvPicPr>
      </xdr:nvPicPr>
      <xdr:blipFill>
        <a:blip xmlns:r="http://schemas.openxmlformats.org/officeDocument/2006/relationships" r:embed="rId20"/>
        <a:stretch>
          <a:fillRect/>
        </a:stretch>
      </xdr:blipFill>
      <xdr:spPr>
        <a:xfrm>
          <a:off x="25977" y="101012625"/>
          <a:ext cx="4281217" cy="5325534"/>
        </a:xfrm>
        <a:prstGeom prst="rect">
          <a:avLst/>
        </a:prstGeom>
      </xdr:spPr>
    </xdr:pic>
    <xdr:clientData/>
  </xdr:twoCellAnchor>
  <xdr:twoCellAnchor>
    <xdr:from>
      <xdr:col>3</xdr:col>
      <xdr:colOff>359063</xdr:colOff>
      <xdr:row>597</xdr:row>
      <xdr:rowOff>149802</xdr:rowOff>
    </xdr:from>
    <xdr:to>
      <xdr:col>4</xdr:col>
      <xdr:colOff>20397</xdr:colOff>
      <xdr:row>599</xdr:row>
      <xdr:rowOff>21646</xdr:rowOff>
    </xdr:to>
    <xdr:sp macro="" textlink="">
      <xdr:nvSpPr>
        <xdr:cNvPr id="77" name="円/楕円 133">
          <a:extLst>
            <a:ext uri="{FF2B5EF4-FFF2-40B4-BE49-F238E27FC236}">
              <a16:creationId xmlns="" xmlns:a16="http://schemas.microsoft.com/office/drawing/2014/main" id="{D0FC4C1F-7D5A-40FD-916F-512E65DD435D}"/>
            </a:ext>
          </a:extLst>
        </xdr:cNvPr>
        <xdr:cNvSpPr/>
      </xdr:nvSpPr>
      <xdr:spPr>
        <a:xfrm>
          <a:off x="2511713" y="110420727"/>
          <a:ext cx="347134" cy="21474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209550</xdr:colOff>
      <xdr:row>621</xdr:row>
      <xdr:rowOff>169814</xdr:rowOff>
    </xdr:from>
    <xdr:to>
      <xdr:col>8</xdr:col>
      <xdr:colOff>540038</xdr:colOff>
      <xdr:row>623</xdr:row>
      <xdr:rowOff>84763</xdr:rowOff>
    </xdr:to>
    <xdr:sp macro="" textlink="">
      <xdr:nvSpPr>
        <xdr:cNvPr id="78" name="円/楕円 159">
          <a:extLst>
            <a:ext uri="{FF2B5EF4-FFF2-40B4-BE49-F238E27FC236}">
              <a16:creationId xmlns="" xmlns:a16="http://schemas.microsoft.com/office/drawing/2014/main" id="{F143DBC9-A1F9-4B02-BF04-7D7DBD74EA0A}"/>
            </a:ext>
          </a:extLst>
        </xdr:cNvPr>
        <xdr:cNvSpPr/>
      </xdr:nvSpPr>
      <xdr:spPr>
        <a:xfrm>
          <a:off x="5248275" y="108259514"/>
          <a:ext cx="1016288" cy="25784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638175</xdr:colOff>
      <xdr:row>196</xdr:row>
      <xdr:rowOff>114300</xdr:rowOff>
    </xdr:from>
    <xdr:to>
      <xdr:col>20</xdr:col>
      <xdr:colOff>342900</xdr:colOff>
      <xdr:row>198</xdr:row>
      <xdr:rowOff>152399</xdr:rowOff>
    </xdr:to>
    <xdr:sp macro="" textlink="">
      <xdr:nvSpPr>
        <xdr:cNvPr id="79" name="吹き出し: 下矢印 72">
          <a:extLst>
            <a:ext uri="{FF2B5EF4-FFF2-40B4-BE49-F238E27FC236}">
              <a16:creationId xmlns="" xmlns:a16="http://schemas.microsoft.com/office/drawing/2014/main" id="{E69018D8-9284-4761-9D62-B15DCD37B2C7}"/>
            </a:ext>
          </a:extLst>
        </xdr:cNvPr>
        <xdr:cNvSpPr/>
      </xdr:nvSpPr>
      <xdr:spPr>
        <a:xfrm>
          <a:off x="13906500" y="35309175"/>
          <a:ext cx="390525" cy="380999"/>
        </a:xfrm>
        <a:prstGeom prst="downArrowCallout">
          <a:avLst>
            <a:gd name="adj1" fmla="val 25000"/>
            <a:gd name="adj2" fmla="val 25000"/>
            <a:gd name="adj3" fmla="val 25000"/>
            <a:gd name="adj4" fmla="val 70240"/>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647700</xdr:colOff>
      <xdr:row>196</xdr:row>
      <xdr:rowOff>152401</xdr:rowOff>
    </xdr:from>
    <xdr:to>
      <xdr:col>20</xdr:col>
      <xdr:colOff>323850</xdr:colOff>
      <xdr:row>198</xdr:row>
      <xdr:rowOff>57151</xdr:rowOff>
    </xdr:to>
    <xdr:sp macro="" textlink="">
      <xdr:nvSpPr>
        <xdr:cNvPr id="80" name="テキスト ボックス 79">
          <a:extLst>
            <a:ext uri="{FF2B5EF4-FFF2-40B4-BE49-F238E27FC236}">
              <a16:creationId xmlns="" xmlns:a16="http://schemas.microsoft.com/office/drawing/2014/main" id="{591EE565-182C-4EDA-A145-BC1BD7810237}"/>
            </a:ext>
          </a:extLst>
        </xdr:cNvPr>
        <xdr:cNvSpPr txBox="1"/>
      </xdr:nvSpPr>
      <xdr:spPr>
        <a:xfrm>
          <a:off x="13916025" y="35347276"/>
          <a:ext cx="36195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A1</a:t>
          </a:r>
          <a:r>
            <a:rPr lang="en-US" altLang="ja-JP"/>
            <a:t> </a:t>
          </a:r>
          <a:endParaRPr kumimoji="1" lang="ja-JP" altLang="en-US" sz="1100"/>
        </a:p>
      </xdr:txBody>
    </xdr:sp>
    <xdr:clientData/>
  </xdr:twoCellAnchor>
  <xdr:twoCellAnchor>
    <xdr:from>
      <xdr:col>1</xdr:col>
      <xdr:colOff>104774</xdr:colOff>
      <xdr:row>364</xdr:row>
      <xdr:rowOff>134216</xdr:rowOff>
    </xdr:from>
    <xdr:to>
      <xdr:col>1</xdr:col>
      <xdr:colOff>653183</xdr:colOff>
      <xdr:row>367</xdr:row>
      <xdr:rowOff>124691</xdr:rowOff>
    </xdr:to>
    <xdr:sp macro="" textlink="">
      <xdr:nvSpPr>
        <xdr:cNvPr id="81" name="円/楕円 154">
          <a:extLst>
            <a:ext uri="{FF2B5EF4-FFF2-40B4-BE49-F238E27FC236}">
              <a16:creationId xmlns="" xmlns:a16="http://schemas.microsoft.com/office/drawing/2014/main" id="{E2738C95-29DA-4898-8C1A-1C60F5D4EBC9}"/>
            </a:ext>
          </a:extLst>
        </xdr:cNvPr>
        <xdr:cNvSpPr/>
      </xdr:nvSpPr>
      <xdr:spPr>
        <a:xfrm>
          <a:off x="885824" y="68056991"/>
          <a:ext cx="548409" cy="504825"/>
        </a:xfrm>
        <a:prstGeom prst="ellipse">
          <a:avLst/>
        </a:prstGeom>
        <a:noFill/>
        <a:ln>
          <a:solidFill>
            <a:srgbClr val="7030A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523875</xdr:colOff>
      <xdr:row>370</xdr:row>
      <xdr:rowOff>114300</xdr:rowOff>
    </xdr:from>
    <xdr:to>
      <xdr:col>1</xdr:col>
      <xdr:colOff>377825</xdr:colOff>
      <xdr:row>374</xdr:row>
      <xdr:rowOff>28575</xdr:rowOff>
    </xdr:to>
    <xdr:sp macro="" textlink="">
      <xdr:nvSpPr>
        <xdr:cNvPr id="82" name="円/楕円 160">
          <a:extLst>
            <a:ext uri="{FF2B5EF4-FFF2-40B4-BE49-F238E27FC236}">
              <a16:creationId xmlns="" xmlns:a16="http://schemas.microsoft.com/office/drawing/2014/main" id="{8880E641-4128-4162-BD91-910428F46A59}"/>
            </a:ext>
          </a:extLst>
        </xdr:cNvPr>
        <xdr:cNvSpPr/>
      </xdr:nvSpPr>
      <xdr:spPr>
        <a:xfrm>
          <a:off x="523875" y="69065775"/>
          <a:ext cx="635000" cy="600075"/>
        </a:xfrm>
        <a:prstGeom prst="ellipse">
          <a:avLst/>
        </a:prstGeom>
        <a:noFill/>
        <a:ln>
          <a:solidFill>
            <a:srgbClr val="7030A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571500</xdr:colOff>
      <xdr:row>370</xdr:row>
      <xdr:rowOff>95250</xdr:rowOff>
    </xdr:from>
    <xdr:to>
      <xdr:col>8</xdr:col>
      <xdr:colOff>304800</xdr:colOff>
      <xdr:row>370</xdr:row>
      <xdr:rowOff>123825</xdr:rowOff>
    </xdr:to>
    <xdr:cxnSp macro="">
      <xdr:nvCxnSpPr>
        <xdr:cNvPr id="83" name="直線矢印コネクタ 82">
          <a:extLst>
            <a:ext uri="{FF2B5EF4-FFF2-40B4-BE49-F238E27FC236}">
              <a16:creationId xmlns="" xmlns:a16="http://schemas.microsoft.com/office/drawing/2014/main" id="{2B22EE4E-F9A2-4BF4-886B-ADBDCDD30306}"/>
            </a:ext>
          </a:extLst>
        </xdr:cNvPr>
        <xdr:cNvCxnSpPr/>
      </xdr:nvCxnSpPr>
      <xdr:spPr>
        <a:xfrm flipV="1">
          <a:off x="1352550" y="69046725"/>
          <a:ext cx="4676775" cy="28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372</xdr:row>
      <xdr:rowOff>142876</xdr:rowOff>
    </xdr:from>
    <xdr:to>
      <xdr:col>10</xdr:col>
      <xdr:colOff>352425</xdr:colOff>
      <xdr:row>372</xdr:row>
      <xdr:rowOff>152400</xdr:rowOff>
    </xdr:to>
    <xdr:cxnSp macro="">
      <xdr:nvCxnSpPr>
        <xdr:cNvPr id="84" name="直線矢印コネクタ 83">
          <a:extLst>
            <a:ext uri="{FF2B5EF4-FFF2-40B4-BE49-F238E27FC236}">
              <a16:creationId xmlns="" xmlns:a16="http://schemas.microsoft.com/office/drawing/2014/main" id="{CBF3FB81-1DAB-4FDE-9E42-570AB85DBA64}"/>
            </a:ext>
          </a:extLst>
        </xdr:cNvPr>
        <xdr:cNvCxnSpPr/>
      </xdr:nvCxnSpPr>
      <xdr:spPr>
        <a:xfrm>
          <a:off x="1476375" y="69437251"/>
          <a:ext cx="5972175"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590550</xdr:colOff>
      <xdr:row>388</xdr:row>
      <xdr:rowOff>123825</xdr:rowOff>
    </xdr:from>
    <xdr:to>
      <xdr:col>1</xdr:col>
      <xdr:colOff>444500</xdr:colOff>
      <xdr:row>391</xdr:row>
      <xdr:rowOff>38100</xdr:rowOff>
    </xdr:to>
    <xdr:sp macro="" textlink="">
      <xdr:nvSpPr>
        <xdr:cNvPr id="85" name="円/楕円 168">
          <a:extLst>
            <a:ext uri="{FF2B5EF4-FFF2-40B4-BE49-F238E27FC236}">
              <a16:creationId xmlns="" xmlns:a16="http://schemas.microsoft.com/office/drawing/2014/main" id="{DE57274F-07B0-494F-A2C3-729CE567C1F7}"/>
            </a:ext>
          </a:extLst>
        </xdr:cNvPr>
        <xdr:cNvSpPr/>
      </xdr:nvSpPr>
      <xdr:spPr>
        <a:xfrm>
          <a:off x="590550" y="72161400"/>
          <a:ext cx="635000" cy="428625"/>
        </a:xfrm>
        <a:prstGeom prst="ellipse">
          <a:avLst/>
        </a:prstGeom>
        <a:noFill/>
        <a:ln>
          <a:solidFill>
            <a:srgbClr val="7030A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430357</xdr:colOff>
      <xdr:row>364</xdr:row>
      <xdr:rowOff>57150</xdr:rowOff>
    </xdr:from>
    <xdr:to>
      <xdr:col>10</xdr:col>
      <xdr:colOff>316057</xdr:colOff>
      <xdr:row>367</xdr:row>
      <xdr:rowOff>129020</xdr:rowOff>
    </xdr:to>
    <xdr:sp macro="" textlink="">
      <xdr:nvSpPr>
        <xdr:cNvPr id="86" name="テキスト ボックス 85">
          <a:extLst>
            <a:ext uri="{FF2B5EF4-FFF2-40B4-BE49-F238E27FC236}">
              <a16:creationId xmlns="" xmlns:a16="http://schemas.microsoft.com/office/drawing/2014/main" id="{9533D213-AE34-4B07-931F-34CB755FA59C}"/>
            </a:ext>
          </a:extLst>
        </xdr:cNvPr>
        <xdr:cNvSpPr txBox="1"/>
      </xdr:nvSpPr>
      <xdr:spPr>
        <a:xfrm>
          <a:off x="6154882" y="67979925"/>
          <a:ext cx="1257300" cy="586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入金があった場合金額を０円して預金通帳も修正</a:t>
          </a:r>
          <a:endParaRPr kumimoji="1" lang="en-US" altLang="ja-JP" sz="1100"/>
        </a:p>
        <a:p>
          <a:endParaRPr kumimoji="1" lang="ja-JP" altLang="en-US" sz="1100"/>
        </a:p>
      </xdr:txBody>
    </xdr:sp>
    <xdr:clientData/>
  </xdr:twoCellAnchor>
  <xdr:twoCellAnchor>
    <xdr:from>
      <xdr:col>11</xdr:col>
      <xdr:colOff>545523</xdr:colOff>
      <xdr:row>369</xdr:row>
      <xdr:rowOff>145472</xdr:rowOff>
    </xdr:from>
    <xdr:to>
      <xdr:col>15</xdr:col>
      <xdr:colOff>458066</xdr:colOff>
      <xdr:row>372</xdr:row>
      <xdr:rowOff>88323</xdr:rowOff>
    </xdr:to>
    <xdr:sp macro="" textlink="">
      <xdr:nvSpPr>
        <xdr:cNvPr id="87" name="テキスト ボックス 86">
          <a:extLst>
            <a:ext uri="{FF2B5EF4-FFF2-40B4-BE49-F238E27FC236}">
              <a16:creationId xmlns="" xmlns:a16="http://schemas.microsoft.com/office/drawing/2014/main" id="{3D607851-7529-468A-AB1E-7AF9BD231484}"/>
            </a:ext>
          </a:extLst>
        </xdr:cNvPr>
        <xdr:cNvSpPr txBox="1"/>
      </xdr:nvSpPr>
      <xdr:spPr>
        <a:xfrm>
          <a:off x="8327448" y="68925497"/>
          <a:ext cx="2655743" cy="45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支払いをしたら金額を０円にして、預金通帳の残高を修正</a:t>
          </a:r>
        </a:p>
      </xdr:txBody>
    </xdr:sp>
    <xdr:clientData/>
  </xdr:twoCellAnchor>
  <xdr:twoCellAnchor>
    <xdr:from>
      <xdr:col>2</xdr:col>
      <xdr:colOff>352425</xdr:colOff>
      <xdr:row>589</xdr:row>
      <xdr:rowOff>1</xdr:rowOff>
    </xdr:from>
    <xdr:to>
      <xdr:col>3</xdr:col>
      <xdr:colOff>38099</xdr:colOff>
      <xdr:row>590</xdr:row>
      <xdr:rowOff>114301</xdr:rowOff>
    </xdr:to>
    <xdr:sp macro="" textlink="">
      <xdr:nvSpPr>
        <xdr:cNvPr id="88" name="円/楕円 170">
          <a:extLst>
            <a:ext uri="{FF2B5EF4-FFF2-40B4-BE49-F238E27FC236}">
              <a16:creationId xmlns="" xmlns:a16="http://schemas.microsoft.com/office/drawing/2014/main" id="{77196E20-550B-49F3-AFB9-FF478CC06C40}"/>
            </a:ext>
          </a:extLst>
        </xdr:cNvPr>
        <xdr:cNvSpPr/>
      </xdr:nvSpPr>
      <xdr:spPr>
        <a:xfrm>
          <a:off x="1819275" y="108899326"/>
          <a:ext cx="371474" cy="2857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588</xdr:row>
      <xdr:rowOff>114300</xdr:rowOff>
    </xdr:from>
    <xdr:to>
      <xdr:col>4</xdr:col>
      <xdr:colOff>386291</xdr:colOff>
      <xdr:row>590</xdr:row>
      <xdr:rowOff>93134</xdr:rowOff>
    </xdr:to>
    <xdr:sp macro="" textlink="">
      <xdr:nvSpPr>
        <xdr:cNvPr id="89" name="円/楕円 172">
          <a:extLst>
            <a:ext uri="{FF2B5EF4-FFF2-40B4-BE49-F238E27FC236}">
              <a16:creationId xmlns="" xmlns:a16="http://schemas.microsoft.com/office/drawing/2014/main" id="{97E502A9-A186-4773-BD5D-215C54BB3642}"/>
            </a:ext>
          </a:extLst>
        </xdr:cNvPr>
        <xdr:cNvSpPr/>
      </xdr:nvSpPr>
      <xdr:spPr>
        <a:xfrm>
          <a:off x="2867025" y="108842175"/>
          <a:ext cx="357716" cy="32173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400050</xdr:colOff>
      <xdr:row>592</xdr:row>
      <xdr:rowOff>149802</xdr:rowOff>
    </xdr:from>
    <xdr:to>
      <xdr:col>4</xdr:col>
      <xdr:colOff>71966</xdr:colOff>
      <xdr:row>594</xdr:row>
      <xdr:rowOff>128637</xdr:rowOff>
    </xdr:to>
    <xdr:sp macro="" textlink="">
      <xdr:nvSpPr>
        <xdr:cNvPr id="90" name="円/楕円 174">
          <a:extLst>
            <a:ext uri="{FF2B5EF4-FFF2-40B4-BE49-F238E27FC236}">
              <a16:creationId xmlns="" xmlns:a16="http://schemas.microsoft.com/office/drawing/2014/main" id="{BF0DC134-3FAA-46C9-AB2A-22A68E0692CD}"/>
            </a:ext>
          </a:extLst>
        </xdr:cNvPr>
        <xdr:cNvSpPr/>
      </xdr:nvSpPr>
      <xdr:spPr>
        <a:xfrm>
          <a:off x="2552700" y="109563477"/>
          <a:ext cx="357716" cy="32173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441614</xdr:colOff>
      <xdr:row>613</xdr:row>
      <xdr:rowOff>55417</xdr:rowOff>
    </xdr:from>
    <xdr:to>
      <xdr:col>4</xdr:col>
      <xdr:colOff>117764</xdr:colOff>
      <xdr:row>614</xdr:row>
      <xdr:rowOff>82262</xdr:rowOff>
    </xdr:to>
    <xdr:sp macro="" textlink="">
      <xdr:nvSpPr>
        <xdr:cNvPr id="91" name="円/楕円 176">
          <a:extLst>
            <a:ext uri="{FF2B5EF4-FFF2-40B4-BE49-F238E27FC236}">
              <a16:creationId xmlns="" xmlns:a16="http://schemas.microsoft.com/office/drawing/2014/main" id="{57A1600D-15DA-4545-900D-3E10BE7578EA}"/>
            </a:ext>
          </a:extLst>
        </xdr:cNvPr>
        <xdr:cNvSpPr/>
      </xdr:nvSpPr>
      <xdr:spPr>
        <a:xfrm>
          <a:off x="2594264" y="113069542"/>
          <a:ext cx="361950" cy="19829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412173</xdr:colOff>
      <xdr:row>604</xdr:row>
      <xdr:rowOff>102178</xdr:rowOff>
    </xdr:from>
    <xdr:to>
      <xdr:col>4</xdr:col>
      <xdr:colOff>71005</xdr:colOff>
      <xdr:row>605</xdr:row>
      <xdr:rowOff>92654</xdr:rowOff>
    </xdr:to>
    <xdr:sp macro="" textlink="">
      <xdr:nvSpPr>
        <xdr:cNvPr id="92" name="円/楕円 178">
          <a:extLst>
            <a:ext uri="{FF2B5EF4-FFF2-40B4-BE49-F238E27FC236}">
              <a16:creationId xmlns="" xmlns:a16="http://schemas.microsoft.com/office/drawing/2014/main" id="{5787960D-A709-4E7A-A0E6-704AB4685E7D}"/>
            </a:ext>
          </a:extLst>
        </xdr:cNvPr>
        <xdr:cNvSpPr/>
      </xdr:nvSpPr>
      <xdr:spPr>
        <a:xfrm>
          <a:off x="2564823" y="111573253"/>
          <a:ext cx="344632" cy="16192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419100</xdr:colOff>
      <xdr:row>606</xdr:row>
      <xdr:rowOff>147204</xdr:rowOff>
    </xdr:from>
    <xdr:to>
      <xdr:col>4</xdr:col>
      <xdr:colOff>57150</xdr:colOff>
      <xdr:row>607</xdr:row>
      <xdr:rowOff>133350</xdr:rowOff>
    </xdr:to>
    <xdr:sp macro="" textlink="">
      <xdr:nvSpPr>
        <xdr:cNvPr id="93" name="円/楕円 180">
          <a:extLst>
            <a:ext uri="{FF2B5EF4-FFF2-40B4-BE49-F238E27FC236}">
              <a16:creationId xmlns="" xmlns:a16="http://schemas.microsoft.com/office/drawing/2014/main" id="{28D626E5-8489-42C0-935C-D7A417FD0B24}"/>
            </a:ext>
          </a:extLst>
        </xdr:cNvPr>
        <xdr:cNvSpPr/>
      </xdr:nvSpPr>
      <xdr:spPr>
        <a:xfrm>
          <a:off x="2571750" y="111961179"/>
          <a:ext cx="323850" cy="15759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400050</xdr:colOff>
      <xdr:row>641</xdr:row>
      <xdr:rowOff>152400</xdr:rowOff>
    </xdr:from>
    <xdr:to>
      <xdr:col>15</xdr:col>
      <xdr:colOff>390525</xdr:colOff>
      <xdr:row>644</xdr:row>
      <xdr:rowOff>123825</xdr:rowOff>
    </xdr:to>
    <xdr:sp macro="" textlink="">
      <xdr:nvSpPr>
        <xdr:cNvPr id="94" name="角丸四角形 7177">
          <a:extLst>
            <a:ext uri="{FF2B5EF4-FFF2-40B4-BE49-F238E27FC236}">
              <a16:creationId xmlns="" xmlns:a16="http://schemas.microsoft.com/office/drawing/2014/main" id="{6D6F04D3-35FB-4ABD-801C-15DB6AAA956B}"/>
            </a:ext>
          </a:extLst>
        </xdr:cNvPr>
        <xdr:cNvSpPr/>
      </xdr:nvSpPr>
      <xdr:spPr>
        <a:xfrm>
          <a:off x="1866900" y="117967125"/>
          <a:ext cx="9048750" cy="485775"/>
        </a:xfrm>
        <a:prstGeom prst="roundRect">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304800</xdr:colOff>
      <xdr:row>642</xdr:row>
      <xdr:rowOff>38100</xdr:rowOff>
    </xdr:from>
    <xdr:to>
      <xdr:col>14</xdr:col>
      <xdr:colOff>581025</xdr:colOff>
      <xdr:row>644</xdr:row>
      <xdr:rowOff>76200</xdr:rowOff>
    </xdr:to>
    <xdr:sp macro="" textlink="">
      <xdr:nvSpPr>
        <xdr:cNvPr id="95" name="テキスト ボックス 94">
          <a:extLst>
            <a:ext uri="{FF2B5EF4-FFF2-40B4-BE49-F238E27FC236}">
              <a16:creationId xmlns="" xmlns:a16="http://schemas.microsoft.com/office/drawing/2014/main" id="{004C0D98-69F6-44B7-AF6B-BC6331088F87}"/>
            </a:ext>
          </a:extLst>
        </xdr:cNvPr>
        <xdr:cNvSpPr txBox="1"/>
      </xdr:nvSpPr>
      <xdr:spPr>
        <a:xfrm>
          <a:off x="2457450" y="118024275"/>
          <a:ext cx="79629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ここの欄に資金繰シミュレーション用のデータを入力してください。ここのデータは資金繰予定表には反映しません。</a:t>
          </a:r>
        </a:p>
      </xdr:txBody>
    </xdr:sp>
    <xdr:clientData/>
  </xdr:twoCellAnchor>
  <xdr:twoCellAnchor>
    <xdr:from>
      <xdr:col>2</xdr:col>
      <xdr:colOff>413038</xdr:colOff>
      <xdr:row>653</xdr:row>
      <xdr:rowOff>127289</xdr:rowOff>
    </xdr:from>
    <xdr:to>
      <xdr:col>15</xdr:col>
      <xdr:colOff>403513</xdr:colOff>
      <xdr:row>656</xdr:row>
      <xdr:rowOff>98714</xdr:rowOff>
    </xdr:to>
    <xdr:sp macro="" textlink="">
      <xdr:nvSpPr>
        <xdr:cNvPr id="96" name="角丸四角形 184">
          <a:extLst>
            <a:ext uri="{FF2B5EF4-FFF2-40B4-BE49-F238E27FC236}">
              <a16:creationId xmlns="" xmlns:a16="http://schemas.microsoft.com/office/drawing/2014/main" id="{DE446EF5-DF39-40C1-A836-CDB023C95F0C}"/>
            </a:ext>
          </a:extLst>
        </xdr:cNvPr>
        <xdr:cNvSpPr/>
      </xdr:nvSpPr>
      <xdr:spPr>
        <a:xfrm>
          <a:off x="1879888" y="119999414"/>
          <a:ext cx="9048750" cy="485775"/>
        </a:xfrm>
        <a:prstGeom prst="roundRect">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430358</xdr:colOff>
      <xdr:row>661</xdr:row>
      <xdr:rowOff>866</xdr:rowOff>
    </xdr:from>
    <xdr:to>
      <xdr:col>15</xdr:col>
      <xdr:colOff>506558</xdr:colOff>
      <xdr:row>662</xdr:row>
      <xdr:rowOff>143741</xdr:rowOff>
    </xdr:to>
    <xdr:sp macro="" textlink="">
      <xdr:nvSpPr>
        <xdr:cNvPr id="97" name="角丸四角形 185">
          <a:extLst>
            <a:ext uri="{FF2B5EF4-FFF2-40B4-BE49-F238E27FC236}">
              <a16:creationId xmlns="" xmlns:a16="http://schemas.microsoft.com/office/drawing/2014/main" id="{1C81A778-8BCC-4A3D-97F6-3997B689FFE5}"/>
            </a:ext>
          </a:extLst>
        </xdr:cNvPr>
        <xdr:cNvSpPr/>
      </xdr:nvSpPr>
      <xdr:spPr>
        <a:xfrm>
          <a:off x="1897208" y="121244591"/>
          <a:ext cx="9134475" cy="314325"/>
        </a:xfrm>
        <a:prstGeom prst="roundRect">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318655</xdr:colOff>
      <xdr:row>654</xdr:row>
      <xdr:rowOff>27709</xdr:rowOff>
    </xdr:from>
    <xdr:to>
      <xdr:col>15</xdr:col>
      <xdr:colOff>265834</xdr:colOff>
      <xdr:row>655</xdr:row>
      <xdr:rowOff>153266</xdr:rowOff>
    </xdr:to>
    <xdr:sp macro="" textlink="">
      <xdr:nvSpPr>
        <xdr:cNvPr id="98" name="テキスト ボックス 97">
          <a:extLst>
            <a:ext uri="{FF2B5EF4-FFF2-40B4-BE49-F238E27FC236}">
              <a16:creationId xmlns="" xmlns:a16="http://schemas.microsoft.com/office/drawing/2014/main" id="{BA7823FF-122C-4412-A3A2-AE5058B71DBD}"/>
            </a:ext>
          </a:extLst>
        </xdr:cNvPr>
        <xdr:cNvSpPr txBox="1"/>
      </xdr:nvSpPr>
      <xdr:spPr>
        <a:xfrm>
          <a:off x="2471305" y="120071284"/>
          <a:ext cx="8319654" cy="2970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ここの欄に資金繰シミュレーション用のデータを入力してください。ここのデータは資金繰予定表には反映しません</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3</xdr:col>
      <xdr:colOff>26844</xdr:colOff>
      <xdr:row>661</xdr:row>
      <xdr:rowOff>28575</xdr:rowOff>
    </xdr:from>
    <xdr:to>
      <xdr:col>14</xdr:col>
      <xdr:colOff>669347</xdr:colOff>
      <xdr:row>662</xdr:row>
      <xdr:rowOff>104775</xdr:rowOff>
    </xdr:to>
    <xdr:sp macro="" textlink="">
      <xdr:nvSpPr>
        <xdr:cNvPr id="99" name="テキスト ボックス 98">
          <a:extLst>
            <a:ext uri="{FF2B5EF4-FFF2-40B4-BE49-F238E27FC236}">
              <a16:creationId xmlns="" xmlns:a16="http://schemas.microsoft.com/office/drawing/2014/main" id="{C26C664C-F03E-44E6-A783-39733F2E790D}"/>
            </a:ext>
          </a:extLst>
        </xdr:cNvPr>
        <xdr:cNvSpPr txBox="1"/>
      </xdr:nvSpPr>
      <xdr:spPr>
        <a:xfrm>
          <a:off x="2179494" y="121272300"/>
          <a:ext cx="8329178"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ここの欄に資金繰シミュレーション用のデータを入力してください。ここのデータは資金繰予定表には反映しません。</a:t>
          </a:r>
          <a:endParaRPr lang="ja-JP" altLang="ja-JP">
            <a:solidFill>
              <a:srgbClr val="0000FF"/>
            </a:solidFill>
            <a:effectLst/>
          </a:endParaRPr>
        </a:p>
        <a:p>
          <a:endParaRPr kumimoji="1" lang="ja-JP" altLang="en-US" sz="1100"/>
        </a:p>
      </xdr:txBody>
    </xdr:sp>
    <xdr:clientData/>
  </xdr:twoCellAnchor>
  <xdr:twoCellAnchor>
    <xdr:from>
      <xdr:col>17</xdr:col>
      <xdr:colOff>114301</xdr:colOff>
      <xdr:row>673</xdr:row>
      <xdr:rowOff>104776</xdr:rowOff>
    </xdr:from>
    <xdr:to>
      <xdr:col>17</xdr:col>
      <xdr:colOff>534266</xdr:colOff>
      <xdr:row>709</xdr:row>
      <xdr:rowOff>0</xdr:rowOff>
    </xdr:to>
    <xdr:sp macro="" textlink="">
      <xdr:nvSpPr>
        <xdr:cNvPr id="100" name="テキスト ボックス 99">
          <a:extLst>
            <a:ext uri="{FF2B5EF4-FFF2-40B4-BE49-F238E27FC236}">
              <a16:creationId xmlns="" xmlns:a16="http://schemas.microsoft.com/office/drawing/2014/main" id="{43E79D73-0FCF-4081-8D68-D742580F184D}"/>
            </a:ext>
          </a:extLst>
        </xdr:cNvPr>
        <xdr:cNvSpPr txBox="1"/>
      </xdr:nvSpPr>
      <xdr:spPr>
        <a:xfrm>
          <a:off x="12011026" y="123405901"/>
          <a:ext cx="419965" cy="6076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右側にスクロールすると、次年度のシミュレーションも見ることができます。</a:t>
          </a:r>
          <a:endParaRPr kumimoji="1" lang="en-US" altLang="ja-JP" sz="1100"/>
        </a:p>
        <a:p>
          <a:endParaRPr kumimoji="1" lang="ja-JP" altLang="en-US" sz="1100"/>
        </a:p>
      </xdr:txBody>
    </xdr:sp>
    <xdr:clientData/>
  </xdr:twoCellAnchor>
  <xdr:twoCellAnchor>
    <xdr:from>
      <xdr:col>12</xdr:col>
      <xdr:colOff>666750</xdr:colOff>
      <xdr:row>174</xdr:row>
      <xdr:rowOff>128588</xdr:rowOff>
    </xdr:from>
    <xdr:to>
      <xdr:col>13</xdr:col>
      <xdr:colOff>161924</xdr:colOff>
      <xdr:row>177</xdr:row>
      <xdr:rowOff>95250</xdr:rowOff>
    </xdr:to>
    <xdr:cxnSp macro="">
      <xdr:nvCxnSpPr>
        <xdr:cNvPr id="101" name="直線矢印コネクタ 100">
          <a:extLst>
            <a:ext uri="{FF2B5EF4-FFF2-40B4-BE49-F238E27FC236}">
              <a16:creationId xmlns="" xmlns:a16="http://schemas.microsoft.com/office/drawing/2014/main" id="{6135C276-4816-4A71-B601-87C0028FC3D4}"/>
            </a:ext>
          </a:extLst>
        </xdr:cNvPr>
        <xdr:cNvCxnSpPr/>
      </xdr:nvCxnSpPr>
      <xdr:spPr>
        <a:xfrm flipH="1">
          <a:off x="9134475" y="30980063"/>
          <a:ext cx="180974" cy="4810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495300</xdr:colOff>
      <xdr:row>716</xdr:row>
      <xdr:rowOff>9525</xdr:rowOff>
    </xdr:from>
    <xdr:to>
      <xdr:col>6</xdr:col>
      <xdr:colOff>590074</xdr:colOff>
      <xdr:row>721</xdr:row>
      <xdr:rowOff>133228</xdr:rowOff>
    </xdr:to>
    <xdr:pic>
      <xdr:nvPicPr>
        <xdr:cNvPr id="102" name="図 101">
          <a:extLst>
            <a:ext uri="{FF2B5EF4-FFF2-40B4-BE49-F238E27FC236}">
              <a16:creationId xmlns="" xmlns:a16="http://schemas.microsoft.com/office/drawing/2014/main" id="{F8860CC2-E129-4BF7-ADF1-F23661039A8A}"/>
            </a:ext>
          </a:extLst>
        </xdr:cNvPr>
        <xdr:cNvPicPr>
          <a:picLocks noChangeAspect="1"/>
        </xdr:cNvPicPr>
      </xdr:nvPicPr>
      <xdr:blipFill>
        <a:blip xmlns:r="http://schemas.openxmlformats.org/officeDocument/2006/relationships" r:embed="rId21"/>
        <a:stretch>
          <a:fillRect/>
        </a:stretch>
      </xdr:blipFill>
      <xdr:spPr>
        <a:xfrm>
          <a:off x="1276350" y="124425075"/>
          <a:ext cx="3666649" cy="980953"/>
        </a:xfrm>
        <a:prstGeom prst="rect">
          <a:avLst/>
        </a:prstGeom>
      </xdr:spPr>
    </xdr:pic>
    <xdr:clientData/>
  </xdr:twoCellAnchor>
  <xdr:twoCellAnchor>
    <xdr:from>
      <xdr:col>2</xdr:col>
      <xdr:colOff>85725</xdr:colOff>
      <xdr:row>714</xdr:row>
      <xdr:rowOff>103909</xdr:rowOff>
    </xdr:from>
    <xdr:to>
      <xdr:col>2</xdr:col>
      <xdr:colOff>138546</xdr:colOff>
      <xdr:row>716</xdr:row>
      <xdr:rowOff>19050</xdr:rowOff>
    </xdr:to>
    <xdr:cxnSp macro="">
      <xdr:nvCxnSpPr>
        <xdr:cNvPr id="103" name="直線矢印コネクタ 102">
          <a:extLst>
            <a:ext uri="{FF2B5EF4-FFF2-40B4-BE49-F238E27FC236}">
              <a16:creationId xmlns="" xmlns:a16="http://schemas.microsoft.com/office/drawing/2014/main" id="{D9345466-EE21-468C-8934-5B83C95E928E}"/>
            </a:ext>
          </a:extLst>
        </xdr:cNvPr>
        <xdr:cNvCxnSpPr/>
      </xdr:nvCxnSpPr>
      <xdr:spPr>
        <a:xfrm flipH="1">
          <a:off x="1552575" y="130472584"/>
          <a:ext cx="52821" cy="2580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719</xdr:row>
      <xdr:rowOff>28575</xdr:rowOff>
    </xdr:from>
    <xdr:to>
      <xdr:col>4</xdr:col>
      <xdr:colOff>209550</xdr:colOff>
      <xdr:row>722</xdr:row>
      <xdr:rowOff>104775</xdr:rowOff>
    </xdr:to>
    <xdr:cxnSp macro="">
      <xdr:nvCxnSpPr>
        <xdr:cNvPr id="104" name="直線矢印コネクタ 103">
          <a:extLst>
            <a:ext uri="{FF2B5EF4-FFF2-40B4-BE49-F238E27FC236}">
              <a16:creationId xmlns="" xmlns:a16="http://schemas.microsoft.com/office/drawing/2014/main" id="{ED02DE19-9FF0-4040-A007-540C32F0A466}"/>
            </a:ext>
          </a:extLst>
        </xdr:cNvPr>
        <xdr:cNvCxnSpPr/>
      </xdr:nvCxnSpPr>
      <xdr:spPr>
        <a:xfrm>
          <a:off x="1571625" y="131254500"/>
          <a:ext cx="1476375" cy="590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361951</xdr:colOff>
      <xdr:row>733</xdr:row>
      <xdr:rowOff>145472</xdr:rowOff>
    </xdr:from>
    <xdr:to>
      <xdr:col>4</xdr:col>
      <xdr:colOff>723900</xdr:colOff>
      <xdr:row>733</xdr:row>
      <xdr:rowOff>161925</xdr:rowOff>
    </xdr:to>
    <xdr:cxnSp macro="">
      <xdr:nvCxnSpPr>
        <xdr:cNvPr id="105" name="直線矢印コネクタ 104">
          <a:extLst>
            <a:ext uri="{FF2B5EF4-FFF2-40B4-BE49-F238E27FC236}">
              <a16:creationId xmlns="" xmlns:a16="http://schemas.microsoft.com/office/drawing/2014/main" id="{DD4A7A95-7486-4C1E-BD1C-9B1F4F59C0FB}"/>
            </a:ext>
          </a:extLst>
        </xdr:cNvPr>
        <xdr:cNvCxnSpPr/>
      </xdr:nvCxnSpPr>
      <xdr:spPr>
        <a:xfrm flipH="1">
          <a:off x="3200401" y="127475672"/>
          <a:ext cx="361949" cy="1645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466725</xdr:colOff>
      <xdr:row>12</xdr:row>
      <xdr:rowOff>28575</xdr:rowOff>
    </xdr:from>
    <xdr:to>
      <xdr:col>2</xdr:col>
      <xdr:colOff>466725</xdr:colOff>
      <xdr:row>14</xdr:row>
      <xdr:rowOff>28575</xdr:rowOff>
    </xdr:to>
    <xdr:cxnSp macro="">
      <xdr:nvCxnSpPr>
        <xdr:cNvPr id="106" name="直線矢印コネクタ 105">
          <a:extLst>
            <a:ext uri="{FF2B5EF4-FFF2-40B4-BE49-F238E27FC236}">
              <a16:creationId xmlns="" xmlns:a16="http://schemas.microsoft.com/office/drawing/2014/main" id="{EAA494DF-AAC8-447C-B5E6-20E9F21FFD08}"/>
            </a:ext>
          </a:extLst>
        </xdr:cNvPr>
        <xdr:cNvCxnSpPr/>
      </xdr:nvCxnSpPr>
      <xdr:spPr>
        <a:xfrm>
          <a:off x="1933575" y="2609850"/>
          <a:ext cx="0" cy="3524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xdr:row>
      <xdr:rowOff>104775</xdr:rowOff>
    </xdr:from>
    <xdr:to>
      <xdr:col>4</xdr:col>
      <xdr:colOff>666750</xdr:colOff>
      <xdr:row>14</xdr:row>
      <xdr:rowOff>76200</xdr:rowOff>
    </xdr:to>
    <xdr:cxnSp macro="">
      <xdr:nvCxnSpPr>
        <xdr:cNvPr id="107" name="直線矢印コネクタ 106">
          <a:extLst>
            <a:ext uri="{FF2B5EF4-FFF2-40B4-BE49-F238E27FC236}">
              <a16:creationId xmlns="" xmlns:a16="http://schemas.microsoft.com/office/drawing/2014/main" id="{2A5135EC-D24D-4785-8CE5-2F6D051AC3CB}"/>
            </a:ext>
          </a:extLst>
        </xdr:cNvPr>
        <xdr:cNvCxnSpPr/>
      </xdr:nvCxnSpPr>
      <xdr:spPr>
        <a:xfrm flipH="1">
          <a:off x="2838450" y="2343150"/>
          <a:ext cx="666750" cy="666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13</xdr:row>
      <xdr:rowOff>123825</xdr:rowOff>
    </xdr:from>
    <xdr:to>
      <xdr:col>5</xdr:col>
      <xdr:colOff>0</xdr:colOff>
      <xdr:row>16</xdr:row>
      <xdr:rowOff>38100</xdr:rowOff>
    </xdr:to>
    <xdr:cxnSp macro="">
      <xdr:nvCxnSpPr>
        <xdr:cNvPr id="108" name="直線矢印コネクタ 107">
          <a:extLst>
            <a:ext uri="{FF2B5EF4-FFF2-40B4-BE49-F238E27FC236}">
              <a16:creationId xmlns="" xmlns:a16="http://schemas.microsoft.com/office/drawing/2014/main" id="{A5F3A2AA-39EC-492A-8F9F-88D736F06BEF}"/>
            </a:ext>
          </a:extLst>
        </xdr:cNvPr>
        <xdr:cNvCxnSpPr/>
      </xdr:nvCxnSpPr>
      <xdr:spPr>
        <a:xfrm flipH="1">
          <a:off x="2838450" y="2876550"/>
          <a:ext cx="828675" cy="4381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666750</xdr:colOff>
      <xdr:row>16</xdr:row>
      <xdr:rowOff>0</xdr:rowOff>
    </xdr:from>
    <xdr:to>
      <xdr:col>4</xdr:col>
      <xdr:colOff>657225</xdr:colOff>
      <xdr:row>18</xdr:row>
      <xdr:rowOff>0</xdr:rowOff>
    </xdr:to>
    <xdr:cxnSp macro="">
      <xdr:nvCxnSpPr>
        <xdr:cNvPr id="109" name="直線矢印コネクタ 108">
          <a:extLst>
            <a:ext uri="{FF2B5EF4-FFF2-40B4-BE49-F238E27FC236}">
              <a16:creationId xmlns="" xmlns:a16="http://schemas.microsoft.com/office/drawing/2014/main" id="{D9553990-17BA-43EE-A34B-AF024E1CB2AD}"/>
            </a:ext>
          </a:extLst>
        </xdr:cNvPr>
        <xdr:cNvCxnSpPr/>
      </xdr:nvCxnSpPr>
      <xdr:spPr>
        <a:xfrm flipH="1">
          <a:off x="2819400" y="3276600"/>
          <a:ext cx="676275"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19</xdr:row>
      <xdr:rowOff>57150</xdr:rowOff>
    </xdr:from>
    <xdr:to>
      <xdr:col>4</xdr:col>
      <xdr:colOff>666750</xdr:colOff>
      <xdr:row>19</xdr:row>
      <xdr:rowOff>85725</xdr:rowOff>
    </xdr:to>
    <xdr:cxnSp macro="">
      <xdr:nvCxnSpPr>
        <xdr:cNvPr id="110" name="直線矢印コネクタ 109">
          <a:extLst>
            <a:ext uri="{FF2B5EF4-FFF2-40B4-BE49-F238E27FC236}">
              <a16:creationId xmlns="" xmlns:a16="http://schemas.microsoft.com/office/drawing/2014/main" id="{3B66D74A-9B31-46DB-99F3-E20FB1870C97}"/>
            </a:ext>
          </a:extLst>
        </xdr:cNvPr>
        <xdr:cNvCxnSpPr/>
      </xdr:nvCxnSpPr>
      <xdr:spPr>
        <a:xfrm flipH="1">
          <a:off x="2857500" y="3848100"/>
          <a:ext cx="647700"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400050</xdr:colOff>
      <xdr:row>20</xdr:row>
      <xdr:rowOff>19050</xdr:rowOff>
    </xdr:from>
    <xdr:to>
      <xdr:col>2</xdr:col>
      <xdr:colOff>419100</xdr:colOff>
      <xdr:row>22</xdr:row>
      <xdr:rowOff>161925</xdr:rowOff>
    </xdr:to>
    <xdr:cxnSp macro="">
      <xdr:nvCxnSpPr>
        <xdr:cNvPr id="111" name="直線コネクタ 110">
          <a:extLst>
            <a:ext uri="{FF2B5EF4-FFF2-40B4-BE49-F238E27FC236}">
              <a16:creationId xmlns="" xmlns:a16="http://schemas.microsoft.com/office/drawing/2014/main" id="{FE4C28AC-017A-4A23-BD3F-DC9A83B6BBB6}"/>
            </a:ext>
          </a:extLst>
        </xdr:cNvPr>
        <xdr:cNvCxnSpPr/>
      </xdr:nvCxnSpPr>
      <xdr:spPr>
        <a:xfrm>
          <a:off x="1866900" y="3990975"/>
          <a:ext cx="19050" cy="485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352424</xdr:colOff>
      <xdr:row>154</xdr:row>
      <xdr:rowOff>104775</xdr:rowOff>
    </xdr:from>
    <xdr:to>
      <xdr:col>15</xdr:col>
      <xdr:colOff>61383</xdr:colOff>
      <xdr:row>156</xdr:row>
      <xdr:rowOff>100542</xdr:rowOff>
    </xdr:to>
    <xdr:sp macro="" textlink="">
      <xdr:nvSpPr>
        <xdr:cNvPr id="112" name="上矢印吹き出し 68">
          <a:extLst>
            <a:ext uri="{FF2B5EF4-FFF2-40B4-BE49-F238E27FC236}">
              <a16:creationId xmlns="" xmlns:a16="http://schemas.microsoft.com/office/drawing/2014/main" id="{AF31A8C7-D858-436A-9194-EFAFD3D0C146}"/>
            </a:ext>
          </a:extLst>
        </xdr:cNvPr>
        <xdr:cNvSpPr/>
      </xdr:nvSpPr>
      <xdr:spPr>
        <a:xfrm>
          <a:off x="10191749" y="27974925"/>
          <a:ext cx="394759" cy="348192"/>
        </a:xfrm>
        <a:prstGeom prst="upArrowCallou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20</xdr:col>
      <xdr:colOff>561975</xdr:colOff>
      <xdr:row>145</xdr:row>
      <xdr:rowOff>0</xdr:rowOff>
    </xdr:from>
    <xdr:ext cx="184731" cy="264560"/>
    <xdr:sp macro="" textlink="">
      <xdr:nvSpPr>
        <xdr:cNvPr id="113" name="テキスト ボックス 112">
          <a:extLst>
            <a:ext uri="{FF2B5EF4-FFF2-40B4-BE49-F238E27FC236}">
              <a16:creationId xmlns="" xmlns:a16="http://schemas.microsoft.com/office/drawing/2014/main" id="{DA23B911-19A6-4009-A25B-5871698D4268}"/>
            </a:ext>
          </a:extLst>
        </xdr:cNvPr>
        <xdr:cNvSpPr txBox="1"/>
      </xdr:nvSpPr>
      <xdr:spPr>
        <a:xfrm>
          <a:off x="14516100" y="263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400050</xdr:colOff>
      <xdr:row>155</xdr:row>
      <xdr:rowOff>38100</xdr:rowOff>
    </xdr:from>
    <xdr:to>
      <xdr:col>15</xdr:col>
      <xdr:colOff>9525</xdr:colOff>
      <xdr:row>156</xdr:row>
      <xdr:rowOff>57151</xdr:rowOff>
    </xdr:to>
    <xdr:sp macro="" textlink="">
      <xdr:nvSpPr>
        <xdr:cNvPr id="114" name="テキスト ボックス 113">
          <a:extLst>
            <a:ext uri="{FF2B5EF4-FFF2-40B4-BE49-F238E27FC236}">
              <a16:creationId xmlns="" xmlns:a16="http://schemas.microsoft.com/office/drawing/2014/main" id="{5F668B55-8673-4CC5-B543-0961B72BDCD7}"/>
            </a:ext>
          </a:extLst>
        </xdr:cNvPr>
        <xdr:cNvSpPr txBox="1"/>
      </xdr:nvSpPr>
      <xdr:spPr>
        <a:xfrm>
          <a:off x="10239375" y="28089225"/>
          <a:ext cx="295275" cy="190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a:t>
          </a:r>
        </a:p>
      </xdr:txBody>
    </xdr:sp>
    <xdr:clientData/>
  </xdr:twoCellAnchor>
  <xdr:twoCellAnchor>
    <xdr:from>
      <xdr:col>16</xdr:col>
      <xdr:colOff>632114</xdr:colOff>
      <xdr:row>133</xdr:row>
      <xdr:rowOff>123824</xdr:rowOff>
    </xdr:from>
    <xdr:to>
      <xdr:col>17</xdr:col>
      <xdr:colOff>493568</xdr:colOff>
      <xdr:row>150</xdr:row>
      <xdr:rowOff>0</xdr:rowOff>
    </xdr:to>
    <xdr:sp macro="" textlink="">
      <xdr:nvSpPr>
        <xdr:cNvPr id="115" name="テキスト ボックス 114">
          <a:extLst>
            <a:ext uri="{FF2B5EF4-FFF2-40B4-BE49-F238E27FC236}">
              <a16:creationId xmlns="" xmlns:a16="http://schemas.microsoft.com/office/drawing/2014/main" id="{8DDCB834-B7DD-4A80-9D3B-2DD6F3369C84}"/>
            </a:ext>
          </a:extLst>
        </xdr:cNvPr>
        <xdr:cNvSpPr txBox="1"/>
      </xdr:nvSpPr>
      <xdr:spPr>
        <a:xfrm>
          <a:off x="11843039" y="24393524"/>
          <a:ext cx="547254" cy="2790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右側の現金化できる資産に入力しても可　　どちらか選択</a:t>
          </a:r>
          <a:endParaRPr kumimoji="1" lang="en-US" altLang="ja-JP" sz="1100"/>
        </a:p>
        <a:p>
          <a:endParaRPr kumimoji="1" lang="en-US" altLang="ja-JP" sz="1100"/>
        </a:p>
        <a:p>
          <a:endParaRPr kumimoji="1" lang="ja-JP" altLang="en-US" sz="1100"/>
        </a:p>
      </xdr:txBody>
    </xdr:sp>
    <xdr:clientData/>
  </xdr:twoCellAnchor>
  <xdr:twoCellAnchor>
    <xdr:from>
      <xdr:col>18</xdr:col>
      <xdr:colOff>342900</xdr:colOff>
      <xdr:row>125</xdr:row>
      <xdr:rowOff>155864</xdr:rowOff>
    </xdr:from>
    <xdr:to>
      <xdr:col>22</xdr:col>
      <xdr:colOff>103909</xdr:colOff>
      <xdr:row>128</xdr:row>
      <xdr:rowOff>147204</xdr:rowOff>
    </xdr:to>
    <xdr:sp macro="" textlink="">
      <xdr:nvSpPr>
        <xdr:cNvPr id="116" name="テキスト ボックス 115">
          <a:extLst>
            <a:ext uri="{FF2B5EF4-FFF2-40B4-BE49-F238E27FC236}">
              <a16:creationId xmlns="" xmlns:a16="http://schemas.microsoft.com/office/drawing/2014/main" id="{58162AFA-C042-4B53-997A-8DAD774F4161}"/>
            </a:ext>
          </a:extLst>
        </xdr:cNvPr>
        <xdr:cNvSpPr txBox="1"/>
      </xdr:nvSpPr>
      <xdr:spPr>
        <a:xfrm>
          <a:off x="12925425" y="23053964"/>
          <a:ext cx="2504209" cy="505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２／１５と入力すると自動的に平成２９年２月１５日になる</a:t>
          </a:r>
        </a:p>
      </xdr:txBody>
    </xdr:sp>
    <xdr:clientData/>
  </xdr:twoCellAnchor>
  <xdr:twoCellAnchor>
    <xdr:from>
      <xdr:col>15</xdr:col>
      <xdr:colOff>95250</xdr:colOff>
      <xdr:row>154</xdr:row>
      <xdr:rowOff>152400</xdr:rowOff>
    </xdr:from>
    <xdr:to>
      <xdr:col>17</xdr:col>
      <xdr:colOff>438150</xdr:colOff>
      <xdr:row>157</xdr:row>
      <xdr:rowOff>123825</xdr:rowOff>
    </xdr:to>
    <xdr:sp macro="" textlink="">
      <xdr:nvSpPr>
        <xdr:cNvPr id="117" name="テキスト ボックス 116">
          <a:extLst>
            <a:ext uri="{FF2B5EF4-FFF2-40B4-BE49-F238E27FC236}">
              <a16:creationId xmlns="" xmlns:a16="http://schemas.microsoft.com/office/drawing/2014/main" id="{421BA67B-F749-4B0B-ADC3-6C74D8DF3F6F}"/>
            </a:ext>
          </a:extLst>
        </xdr:cNvPr>
        <xdr:cNvSpPr txBox="1"/>
      </xdr:nvSpPr>
      <xdr:spPr>
        <a:xfrm>
          <a:off x="10620375" y="28022550"/>
          <a:ext cx="17145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資金繰予定表の前月現預金繰越に転送されます</a:t>
          </a:r>
          <a:endParaRPr kumimoji="1" lang="en-US" altLang="ja-JP" sz="1100"/>
        </a:p>
        <a:p>
          <a:endParaRPr kumimoji="1" lang="ja-JP" altLang="en-US" sz="1100"/>
        </a:p>
      </xdr:txBody>
    </xdr:sp>
    <xdr:clientData/>
  </xdr:twoCellAnchor>
  <xdr:twoCellAnchor>
    <xdr:from>
      <xdr:col>16</xdr:col>
      <xdr:colOff>502227</xdr:colOff>
      <xdr:row>147</xdr:row>
      <xdr:rowOff>121228</xdr:rowOff>
    </xdr:from>
    <xdr:to>
      <xdr:col>17</xdr:col>
      <xdr:colOff>588818</xdr:colOff>
      <xdr:row>149</xdr:row>
      <xdr:rowOff>60614</xdr:rowOff>
    </xdr:to>
    <xdr:cxnSp macro="">
      <xdr:nvCxnSpPr>
        <xdr:cNvPr id="118" name="直線矢印コネクタ 117">
          <a:extLst>
            <a:ext uri="{FF2B5EF4-FFF2-40B4-BE49-F238E27FC236}">
              <a16:creationId xmlns="" xmlns:a16="http://schemas.microsoft.com/office/drawing/2014/main" id="{39E3B80D-402E-4C10-AF0B-8D4AED7B6462}"/>
            </a:ext>
          </a:extLst>
        </xdr:cNvPr>
        <xdr:cNvCxnSpPr/>
      </xdr:nvCxnSpPr>
      <xdr:spPr>
        <a:xfrm flipV="1">
          <a:off x="11713152" y="26791228"/>
          <a:ext cx="772391" cy="2822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493568</xdr:colOff>
      <xdr:row>148</xdr:row>
      <xdr:rowOff>129887</xdr:rowOff>
    </xdr:from>
    <xdr:to>
      <xdr:col>17</xdr:col>
      <xdr:colOff>571500</xdr:colOff>
      <xdr:row>150</xdr:row>
      <xdr:rowOff>86591</xdr:rowOff>
    </xdr:to>
    <xdr:cxnSp macro="">
      <xdr:nvCxnSpPr>
        <xdr:cNvPr id="119" name="直線矢印コネクタ 118">
          <a:extLst>
            <a:ext uri="{FF2B5EF4-FFF2-40B4-BE49-F238E27FC236}">
              <a16:creationId xmlns="" xmlns:a16="http://schemas.microsoft.com/office/drawing/2014/main" id="{2D22C265-DFEF-45F1-BBD2-3B45977C55EA}"/>
            </a:ext>
          </a:extLst>
        </xdr:cNvPr>
        <xdr:cNvCxnSpPr/>
      </xdr:nvCxnSpPr>
      <xdr:spPr>
        <a:xfrm flipV="1">
          <a:off x="11704493" y="26971337"/>
          <a:ext cx="763732" cy="2996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442479</xdr:colOff>
      <xdr:row>126</xdr:row>
      <xdr:rowOff>95250</xdr:rowOff>
    </xdr:from>
    <xdr:to>
      <xdr:col>18</xdr:col>
      <xdr:colOff>285750</xdr:colOff>
      <xdr:row>129</xdr:row>
      <xdr:rowOff>58018</xdr:rowOff>
    </xdr:to>
    <xdr:cxnSp macro="">
      <xdr:nvCxnSpPr>
        <xdr:cNvPr id="120" name="直線矢印コネクタ 119">
          <a:extLst>
            <a:ext uri="{FF2B5EF4-FFF2-40B4-BE49-F238E27FC236}">
              <a16:creationId xmlns="" xmlns:a16="http://schemas.microsoft.com/office/drawing/2014/main" id="{9CF074C8-CB32-4349-A448-B4E5418D8B67}"/>
            </a:ext>
          </a:extLst>
        </xdr:cNvPr>
        <xdr:cNvCxnSpPr/>
      </xdr:nvCxnSpPr>
      <xdr:spPr>
        <a:xfrm flipV="1">
          <a:off x="11653404" y="23164800"/>
          <a:ext cx="1214871" cy="4771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657225</xdr:colOff>
      <xdr:row>178</xdr:row>
      <xdr:rowOff>9525</xdr:rowOff>
    </xdr:from>
    <xdr:to>
      <xdr:col>13</xdr:col>
      <xdr:colOff>0</xdr:colOff>
      <xdr:row>179</xdr:row>
      <xdr:rowOff>66676</xdr:rowOff>
    </xdr:to>
    <xdr:sp macro="" textlink="">
      <xdr:nvSpPr>
        <xdr:cNvPr id="121" name="円/楕円 205">
          <a:extLst>
            <a:ext uri="{FF2B5EF4-FFF2-40B4-BE49-F238E27FC236}">
              <a16:creationId xmlns="" xmlns:a16="http://schemas.microsoft.com/office/drawing/2014/main" id="{B6167E4F-D369-4527-85FA-884FD9E5D7D1}"/>
            </a:ext>
          </a:extLst>
        </xdr:cNvPr>
        <xdr:cNvSpPr/>
      </xdr:nvSpPr>
      <xdr:spPr>
        <a:xfrm>
          <a:off x="8439150" y="31546800"/>
          <a:ext cx="714375" cy="2286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504826</xdr:colOff>
      <xdr:row>222</xdr:row>
      <xdr:rowOff>142875</xdr:rowOff>
    </xdr:from>
    <xdr:to>
      <xdr:col>1</xdr:col>
      <xdr:colOff>542926</xdr:colOff>
      <xdr:row>224</xdr:row>
      <xdr:rowOff>47625</xdr:rowOff>
    </xdr:to>
    <xdr:sp macro="" textlink="">
      <xdr:nvSpPr>
        <xdr:cNvPr id="122" name="円/楕円 7187">
          <a:extLst>
            <a:ext uri="{FF2B5EF4-FFF2-40B4-BE49-F238E27FC236}">
              <a16:creationId xmlns="" xmlns:a16="http://schemas.microsoft.com/office/drawing/2014/main" id="{701AB396-BEFA-4FD6-A5F6-CEE43FCA2014}"/>
            </a:ext>
          </a:extLst>
        </xdr:cNvPr>
        <xdr:cNvSpPr/>
      </xdr:nvSpPr>
      <xdr:spPr>
        <a:xfrm>
          <a:off x="504826" y="39795450"/>
          <a:ext cx="8191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533401</xdr:colOff>
      <xdr:row>222</xdr:row>
      <xdr:rowOff>104775</xdr:rowOff>
    </xdr:from>
    <xdr:to>
      <xdr:col>7</xdr:col>
      <xdr:colOff>9525</xdr:colOff>
      <xdr:row>225</xdr:row>
      <xdr:rowOff>19050</xdr:rowOff>
    </xdr:to>
    <xdr:cxnSp macro="">
      <xdr:nvCxnSpPr>
        <xdr:cNvPr id="123" name="直線矢印コネクタ 122">
          <a:extLst>
            <a:ext uri="{FF2B5EF4-FFF2-40B4-BE49-F238E27FC236}">
              <a16:creationId xmlns="" xmlns:a16="http://schemas.microsoft.com/office/drawing/2014/main" id="{2AFE2702-A236-49C9-8FB6-F76D58D6983D}"/>
            </a:ext>
          </a:extLst>
        </xdr:cNvPr>
        <xdr:cNvCxnSpPr/>
      </xdr:nvCxnSpPr>
      <xdr:spPr>
        <a:xfrm>
          <a:off x="2000251" y="39757350"/>
          <a:ext cx="3047999" cy="428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628650</xdr:colOff>
      <xdr:row>179</xdr:row>
      <xdr:rowOff>28576</xdr:rowOff>
    </xdr:from>
    <xdr:to>
      <xdr:col>17</xdr:col>
      <xdr:colOff>247650</xdr:colOff>
      <xdr:row>180</xdr:row>
      <xdr:rowOff>114300</xdr:rowOff>
    </xdr:to>
    <xdr:cxnSp macro="">
      <xdr:nvCxnSpPr>
        <xdr:cNvPr id="124" name="直線矢印コネクタ 123">
          <a:extLst>
            <a:ext uri="{FF2B5EF4-FFF2-40B4-BE49-F238E27FC236}">
              <a16:creationId xmlns="" xmlns:a16="http://schemas.microsoft.com/office/drawing/2014/main" id="{D2839728-F488-404E-A644-0DA382F259F1}"/>
            </a:ext>
          </a:extLst>
        </xdr:cNvPr>
        <xdr:cNvCxnSpPr/>
      </xdr:nvCxnSpPr>
      <xdr:spPr>
        <a:xfrm>
          <a:off x="9782175" y="31737301"/>
          <a:ext cx="2362200" cy="257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590551</xdr:colOff>
      <xdr:row>265</xdr:row>
      <xdr:rowOff>114300</xdr:rowOff>
    </xdr:from>
    <xdr:to>
      <xdr:col>1</xdr:col>
      <xdr:colOff>457201</xdr:colOff>
      <xdr:row>266</xdr:row>
      <xdr:rowOff>142875</xdr:rowOff>
    </xdr:to>
    <xdr:sp macro="" textlink="">
      <xdr:nvSpPr>
        <xdr:cNvPr id="125" name="円/楕円 7193">
          <a:extLst>
            <a:ext uri="{FF2B5EF4-FFF2-40B4-BE49-F238E27FC236}">
              <a16:creationId xmlns="" xmlns:a16="http://schemas.microsoft.com/office/drawing/2014/main" id="{974FF3C2-C7C6-49B4-BA79-2B375CF5ABD8}"/>
            </a:ext>
          </a:extLst>
        </xdr:cNvPr>
        <xdr:cNvSpPr/>
      </xdr:nvSpPr>
      <xdr:spPr>
        <a:xfrm>
          <a:off x="590551" y="51387375"/>
          <a:ext cx="647700" cy="2000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542925</xdr:colOff>
      <xdr:row>265</xdr:row>
      <xdr:rowOff>85725</xdr:rowOff>
    </xdr:from>
    <xdr:to>
      <xdr:col>7</xdr:col>
      <xdr:colOff>238125</xdr:colOff>
      <xdr:row>266</xdr:row>
      <xdr:rowOff>38100</xdr:rowOff>
    </xdr:to>
    <xdr:cxnSp macro="">
      <xdr:nvCxnSpPr>
        <xdr:cNvPr id="126" name="直線矢印コネクタ 125">
          <a:extLst>
            <a:ext uri="{FF2B5EF4-FFF2-40B4-BE49-F238E27FC236}">
              <a16:creationId xmlns="" xmlns:a16="http://schemas.microsoft.com/office/drawing/2014/main" id="{C1516A9C-6C34-433D-A164-F0CA8A69FA06}"/>
            </a:ext>
          </a:extLst>
        </xdr:cNvPr>
        <xdr:cNvCxnSpPr/>
      </xdr:nvCxnSpPr>
      <xdr:spPr>
        <a:xfrm flipV="1">
          <a:off x="1323975" y="47120175"/>
          <a:ext cx="3952875"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114300</xdr:colOff>
      <xdr:row>205</xdr:row>
      <xdr:rowOff>112569</xdr:rowOff>
    </xdr:from>
    <xdr:to>
      <xdr:col>8</xdr:col>
      <xdr:colOff>466725</xdr:colOff>
      <xdr:row>207</xdr:row>
      <xdr:rowOff>122094</xdr:rowOff>
    </xdr:to>
    <xdr:sp macro="" textlink="">
      <xdr:nvSpPr>
        <xdr:cNvPr id="128" name="V 字形矢印 19">
          <a:extLst>
            <a:ext uri="{FF2B5EF4-FFF2-40B4-BE49-F238E27FC236}">
              <a16:creationId xmlns="" xmlns:a16="http://schemas.microsoft.com/office/drawing/2014/main" id="{2023DF59-4C37-44DC-AEC6-2886FBB08FF6}"/>
            </a:ext>
          </a:extLst>
        </xdr:cNvPr>
        <xdr:cNvSpPr/>
      </xdr:nvSpPr>
      <xdr:spPr>
        <a:xfrm>
          <a:off x="5838825" y="36288519"/>
          <a:ext cx="352425" cy="352425"/>
        </a:xfrm>
        <a:prstGeom prst="notched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462395</xdr:colOff>
      <xdr:row>243</xdr:row>
      <xdr:rowOff>165389</xdr:rowOff>
    </xdr:from>
    <xdr:to>
      <xdr:col>10</xdr:col>
      <xdr:colOff>129020</xdr:colOff>
      <xdr:row>246</xdr:row>
      <xdr:rowOff>3464</xdr:rowOff>
    </xdr:to>
    <xdr:sp macro="" textlink="">
      <xdr:nvSpPr>
        <xdr:cNvPr id="129" name="V 字形矢印 19">
          <a:extLst>
            <a:ext uri="{FF2B5EF4-FFF2-40B4-BE49-F238E27FC236}">
              <a16:creationId xmlns="" xmlns:a16="http://schemas.microsoft.com/office/drawing/2014/main" id="{83F287CE-5A24-452F-8EE6-37393C1489B2}"/>
            </a:ext>
          </a:extLst>
        </xdr:cNvPr>
        <xdr:cNvSpPr/>
      </xdr:nvSpPr>
      <xdr:spPr>
        <a:xfrm>
          <a:off x="6872720" y="43380314"/>
          <a:ext cx="352425" cy="352425"/>
        </a:xfrm>
        <a:prstGeom prst="notchedRightArrow">
          <a:avLst/>
        </a:prstGeom>
        <a:noFill/>
        <a:ln w="25400" cap="flat" cmpd="sng" algn="ctr">
          <a:solidFill>
            <a:srgbClr val="0000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9</xdr:col>
      <xdr:colOff>142875</xdr:colOff>
      <xdr:row>282</xdr:row>
      <xdr:rowOff>9525</xdr:rowOff>
    </xdr:from>
    <xdr:to>
      <xdr:col>9</xdr:col>
      <xdr:colOff>495300</xdr:colOff>
      <xdr:row>284</xdr:row>
      <xdr:rowOff>19050</xdr:rowOff>
    </xdr:to>
    <xdr:sp macro="" textlink="">
      <xdr:nvSpPr>
        <xdr:cNvPr id="130" name="V 字形矢印 19">
          <a:extLst>
            <a:ext uri="{FF2B5EF4-FFF2-40B4-BE49-F238E27FC236}">
              <a16:creationId xmlns="" xmlns:a16="http://schemas.microsoft.com/office/drawing/2014/main" id="{DF22C20C-31E8-467C-94E4-E089D963C9DA}"/>
            </a:ext>
          </a:extLst>
        </xdr:cNvPr>
        <xdr:cNvSpPr/>
      </xdr:nvSpPr>
      <xdr:spPr>
        <a:xfrm>
          <a:off x="6553200" y="49958625"/>
          <a:ext cx="352425" cy="352425"/>
        </a:xfrm>
        <a:prstGeom prst="notchedRightArrow">
          <a:avLst/>
        </a:prstGeom>
        <a:noFill/>
        <a:ln w="25400" cap="flat" cmpd="sng" algn="ctr">
          <a:solidFill>
            <a:srgbClr val="0000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8</xdr:col>
      <xdr:colOff>613606</xdr:colOff>
      <xdr:row>430</xdr:row>
      <xdr:rowOff>38307</xdr:rowOff>
    </xdr:from>
    <xdr:to>
      <xdr:col>9</xdr:col>
      <xdr:colOff>280231</xdr:colOff>
      <xdr:row>432</xdr:row>
      <xdr:rowOff>109969</xdr:rowOff>
    </xdr:to>
    <xdr:sp macro="" textlink="">
      <xdr:nvSpPr>
        <xdr:cNvPr id="131" name="V 字形矢印 19">
          <a:extLst>
            <a:ext uri="{FF2B5EF4-FFF2-40B4-BE49-F238E27FC236}">
              <a16:creationId xmlns="" xmlns:a16="http://schemas.microsoft.com/office/drawing/2014/main" id="{3F0340BA-941F-4494-84EF-4EB979BD93AA}"/>
            </a:ext>
          </a:extLst>
        </xdr:cNvPr>
        <xdr:cNvSpPr/>
      </xdr:nvSpPr>
      <xdr:spPr>
        <a:xfrm rot="5142416">
          <a:off x="6307063" y="75412125"/>
          <a:ext cx="414562" cy="352425"/>
        </a:xfrm>
        <a:prstGeom prst="notchedRightArrow">
          <a:avLst>
            <a:gd name="adj1" fmla="val 100000"/>
            <a:gd name="adj2" fmla="val 50000"/>
          </a:avLst>
        </a:prstGeom>
        <a:noFill/>
        <a:ln w="25400" cap="flat" cmpd="sng" algn="ctr">
          <a:solidFill>
            <a:srgbClr val="0000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16</xdr:col>
      <xdr:colOff>684933</xdr:colOff>
      <xdr:row>450</xdr:row>
      <xdr:rowOff>159327</xdr:rowOff>
    </xdr:from>
    <xdr:to>
      <xdr:col>17</xdr:col>
      <xdr:colOff>476250</xdr:colOff>
      <xdr:row>452</xdr:row>
      <xdr:rowOff>85724</xdr:rowOff>
    </xdr:to>
    <xdr:sp macro="" textlink="">
      <xdr:nvSpPr>
        <xdr:cNvPr id="132" name="楕円 144">
          <a:extLst>
            <a:ext uri="{FF2B5EF4-FFF2-40B4-BE49-F238E27FC236}">
              <a16:creationId xmlns="" xmlns:a16="http://schemas.microsoft.com/office/drawing/2014/main" id="{172CE941-AFF5-4717-AFE1-C268EECAD484}"/>
            </a:ext>
          </a:extLst>
        </xdr:cNvPr>
        <xdr:cNvSpPr/>
      </xdr:nvSpPr>
      <xdr:spPr>
        <a:xfrm>
          <a:off x="11895858" y="78931077"/>
          <a:ext cx="477117" cy="26929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619125</xdr:colOff>
      <xdr:row>446</xdr:row>
      <xdr:rowOff>161925</xdr:rowOff>
    </xdr:from>
    <xdr:to>
      <xdr:col>17</xdr:col>
      <xdr:colOff>266700</xdr:colOff>
      <xdr:row>451</xdr:row>
      <xdr:rowOff>66675</xdr:rowOff>
    </xdr:to>
    <xdr:cxnSp macro="">
      <xdr:nvCxnSpPr>
        <xdr:cNvPr id="133" name="直線矢印コネクタ 132">
          <a:extLst>
            <a:ext uri="{FF2B5EF4-FFF2-40B4-BE49-F238E27FC236}">
              <a16:creationId xmlns="" xmlns:a16="http://schemas.microsoft.com/office/drawing/2014/main" id="{02EEF90B-B03D-494F-B92D-D81E306D5CC0}"/>
            </a:ext>
          </a:extLst>
        </xdr:cNvPr>
        <xdr:cNvCxnSpPr/>
      </xdr:nvCxnSpPr>
      <xdr:spPr>
        <a:xfrm>
          <a:off x="4286250" y="78247875"/>
          <a:ext cx="7877175" cy="762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95250</xdr:colOff>
      <xdr:row>476</xdr:row>
      <xdr:rowOff>123825</xdr:rowOff>
    </xdr:from>
    <xdr:to>
      <xdr:col>10</xdr:col>
      <xdr:colOff>447675</xdr:colOff>
      <xdr:row>478</xdr:row>
      <xdr:rowOff>133350</xdr:rowOff>
    </xdr:to>
    <xdr:sp macro="" textlink="">
      <xdr:nvSpPr>
        <xdr:cNvPr id="134" name="V 字形矢印 19">
          <a:extLst>
            <a:ext uri="{FF2B5EF4-FFF2-40B4-BE49-F238E27FC236}">
              <a16:creationId xmlns="" xmlns:a16="http://schemas.microsoft.com/office/drawing/2014/main" id="{8C4500D8-AC02-4E51-93F3-ABC6BDA22FF3}"/>
            </a:ext>
          </a:extLst>
        </xdr:cNvPr>
        <xdr:cNvSpPr/>
      </xdr:nvSpPr>
      <xdr:spPr>
        <a:xfrm>
          <a:off x="7191375" y="83353275"/>
          <a:ext cx="352425" cy="352425"/>
        </a:xfrm>
        <a:prstGeom prst="notchedRightArrow">
          <a:avLst/>
        </a:prstGeom>
        <a:noFill/>
        <a:ln w="25400" cap="flat" cmpd="sng" algn="ctr">
          <a:solidFill>
            <a:srgbClr val="0000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0</xdr:col>
      <xdr:colOff>552450</xdr:colOff>
      <xdr:row>301</xdr:row>
      <xdr:rowOff>85724</xdr:rowOff>
    </xdr:from>
    <xdr:to>
      <xdr:col>1</xdr:col>
      <xdr:colOff>647700</xdr:colOff>
      <xdr:row>302</xdr:row>
      <xdr:rowOff>114299</xdr:rowOff>
    </xdr:to>
    <xdr:sp macro="" textlink="">
      <xdr:nvSpPr>
        <xdr:cNvPr id="135" name="楕円 147">
          <a:extLst>
            <a:ext uri="{FF2B5EF4-FFF2-40B4-BE49-F238E27FC236}">
              <a16:creationId xmlns="" xmlns:a16="http://schemas.microsoft.com/office/drawing/2014/main" id="{C81FE9A1-7BAE-4957-A874-9DAA2CA9B7E8}"/>
            </a:ext>
          </a:extLst>
        </xdr:cNvPr>
        <xdr:cNvSpPr/>
      </xdr:nvSpPr>
      <xdr:spPr>
        <a:xfrm>
          <a:off x="552450" y="57550049"/>
          <a:ext cx="876300" cy="2000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421698</xdr:colOff>
      <xdr:row>360</xdr:row>
      <xdr:rowOff>46759</xdr:rowOff>
    </xdr:from>
    <xdr:to>
      <xdr:col>1</xdr:col>
      <xdr:colOff>240723</xdr:colOff>
      <xdr:row>362</xdr:row>
      <xdr:rowOff>170584</xdr:rowOff>
    </xdr:to>
    <xdr:sp macro="" textlink="">
      <xdr:nvSpPr>
        <xdr:cNvPr id="136" name="円/楕円 73">
          <a:extLst>
            <a:ext uri="{FF2B5EF4-FFF2-40B4-BE49-F238E27FC236}">
              <a16:creationId xmlns="" xmlns:a16="http://schemas.microsoft.com/office/drawing/2014/main" id="{E74A930E-1776-4126-83CE-9187AFECFF28}"/>
            </a:ext>
          </a:extLst>
        </xdr:cNvPr>
        <xdr:cNvSpPr/>
      </xdr:nvSpPr>
      <xdr:spPr>
        <a:xfrm>
          <a:off x="421698" y="67283734"/>
          <a:ext cx="600075" cy="466725"/>
        </a:xfrm>
        <a:prstGeom prst="ellipse">
          <a:avLst/>
        </a:prstGeom>
        <a:noFill/>
        <a:ln w="25400" cap="flat" cmpd="sng" algn="ctr">
          <a:solidFill>
            <a:srgbClr val="7030A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0</xdr:col>
      <xdr:colOff>416503</xdr:colOff>
      <xdr:row>403</xdr:row>
      <xdr:rowOff>66676</xdr:rowOff>
    </xdr:from>
    <xdr:to>
      <xdr:col>1</xdr:col>
      <xdr:colOff>645103</xdr:colOff>
      <xdr:row>404</xdr:row>
      <xdr:rowOff>66676</xdr:rowOff>
    </xdr:to>
    <xdr:sp macro="" textlink="">
      <xdr:nvSpPr>
        <xdr:cNvPr id="137" name="楕円 149">
          <a:extLst>
            <a:ext uri="{FF2B5EF4-FFF2-40B4-BE49-F238E27FC236}">
              <a16:creationId xmlns="" xmlns:a16="http://schemas.microsoft.com/office/drawing/2014/main" id="{3F3DD606-5EA1-4A97-A4C6-2945369DA77C}"/>
            </a:ext>
          </a:extLst>
        </xdr:cNvPr>
        <xdr:cNvSpPr/>
      </xdr:nvSpPr>
      <xdr:spPr>
        <a:xfrm>
          <a:off x="416503" y="74676001"/>
          <a:ext cx="1009650"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322983</xdr:colOff>
      <xdr:row>459</xdr:row>
      <xdr:rowOff>153267</xdr:rowOff>
    </xdr:from>
    <xdr:to>
      <xdr:col>1</xdr:col>
      <xdr:colOff>637308</xdr:colOff>
      <xdr:row>461</xdr:row>
      <xdr:rowOff>19917</xdr:rowOff>
    </xdr:to>
    <xdr:sp macro="" textlink="">
      <xdr:nvSpPr>
        <xdr:cNvPr id="138" name="楕円 150">
          <a:extLst>
            <a:ext uri="{FF2B5EF4-FFF2-40B4-BE49-F238E27FC236}">
              <a16:creationId xmlns="" xmlns:a16="http://schemas.microsoft.com/office/drawing/2014/main" id="{2ECC6CCC-97D7-47C5-9E2D-C8AAE3C8EAA2}"/>
            </a:ext>
          </a:extLst>
        </xdr:cNvPr>
        <xdr:cNvSpPr/>
      </xdr:nvSpPr>
      <xdr:spPr>
        <a:xfrm>
          <a:off x="322983" y="80468067"/>
          <a:ext cx="1095375" cy="2095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505</xdr:row>
      <xdr:rowOff>9525</xdr:rowOff>
    </xdr:from>
    <xdr:to>
      <xdr:col>1</xdr:col>
      <xdr:colOff>647700</xdr:colOff>
      <xdr:row>506</xdr:row>
      <xdr:rowOff>47625</xdr:rowOff>
    </xdr:to>
    <xdr:sp macro="" textlink="">
      <xdr:nvSpPr>
        <xdr:cNvPr id="139" name="楕円 152">
          <a:extLst>
            <a:ext uri="{FF2B5EF4-FFF2-40B4-BE49-F238E27FC236}">
              <a16:creationId xmlns="" xmlns:a16="http://schemas.microsoft.com/office/drawing/2014/main" id="{4931E4C7-D05C-4DE3-BDC7-C02216589009}"/>
            </a:ext>
          </a:extLst>
        </xdr:cNvPr>
        <xdr:cNvSpPr/>
      </xdr:nvSpPr>
      <xdr:spPr>
        <a:xfrm>
          <a:off x="457200" y="88211025"/>
          <a:ext cx="971550" cy="2095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647700</xdr:colOff>
      <xdr:row>515</xdr:row>
      <xdr:rowOff>152400</xdr:rowOff>
    </xdr:from>
    <xdr:to>
      <xdr:col>11</xdr:col>
      <xdr:colOff>314325</xdr:colOff>
      <xdr:row>517</xdr:row>
      <xdr:rowOff>161925</xdr:rowOff>
    </xdr:to>
    <xdr:sp macro="" textlink="">
      <xdr:nvSpPr>
        <xdr:cNvPr id="141" name="V 字形矢印 19">
          <a:extLst>
            <a:ext uri="{FF2B5EF4-FFF2-40B4-BE49-F238E27FC236}">
              <a16:creationId xmlns="" xmlns:a16="http://schemas.microsoft.com/office/drawing/2014/main" id="{8F45D5E8-DF53-4FD0-BFD9-A312757B9EFA}"/>
            </a:ext>
          </a:extLst>
        </xdr:cNvPr>
        <xdr:cNvSpPr/>
      </xdr:nvSpPr>
      <xdr:spPr>
        <a:xfrm>
          <a:off x="7743825" y="97221675"/>
          <a:ext cx="352425" cy="352425"/>
        </a:xfrm>
        <a:prstGeom prst="notchedRightArrow">
          <a:avLst/>
        </a:prstGeom>
        <a:noFill/>
        <a:ln w="25400" cap="flat" cmpd="sng" algn="ctr">
          <a:solidFill>
            <a:srgbClr val="0000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5</xdr:col>
      <xdr:colOff>342900</xdr:colOff>
      <xdr:row>539</xdr:row>
      <xdr:rowOff>38100</xdr:rowOff>
    </xdr:from>
    <xdr:to>
      <xdr:col>6</xdr:col>
      <xdr:colOff>219075</xdr:colOff>
      <xdr:row>540</xdr:row>
      <xdr:rowOff>57150</xdr:rowOff>
    </xdr:to>
    <xdr:sp macro="" textlink="">
      <xdr:nvSpPr>
        <xdr:cNvPr id="142" name="楕円 156">
          <a:extLst>
            <a:ext uri="{FF2B5EF4-FFF2-40B4-BE49-F238E27FC236}">
              <a16:creationId xmlns="" xmlns:a16="http://schemas.microsoft.com/office/drawing/2014/main" id="{D166E118-E708-4AAA-B830-CA1054CF42E8}"/>
            </a:ext>
          </a:extLst>
        </xdr:cNvPr>
        <xdr:cNvSpPr/>
      </xdr:nvSpPr>
      <xdr:spPr>
        <a:xfrm>
          <a:off x="4010025" y="100364925"/>
          <a:ext cx="561975" cy="1905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381000</xdr:colOff>
      <xdr:row>547</xdr:row>
      <xdr:rowOff>85725</xdr:rowOff>
    </xdr:from>
    <xdr:to>
      <xdr:col>10</xdr:col>
      <xdr:colOff>133350</xdr:colOff>
      <xdr:row>547</xdr:row>
      <xdr:rowOff>95250</xdr:rowOff>
    </xdr:to>
    <xdr:cxnSp macro="">
      <xdr:nvCxnSpPr>
        <xdr:cNvPr id="143" name="直線矢印コネクタ 142">
          <a:extLst>
            <a:ext uri="{FF2B5EF4-FFF2-40B4-BE49-F238E27FC236}">
              <a16:creationId xmlns="" xmlns:a16="http://schemas.microsoft.com/office/drawing/2014/main" id="{9CAA2A4F-8920-47A5-A18E-CF98E2E90270}"/>
            </a:ext>
          </a:extLst>
        </xdr:cNvPr>
        <xdr:cNvCxnSpPr/>
      </xdr:nvCxnSpPr>
      <xdr:spPr>
        <a:xfrm>
          <a:off x="3219450" y="101784150"/>
          <a:ext cx="4010025"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361950</xdr:colOff>
      <xdr:row>555</xdr:row>
      <xdr:rowOff>76200</xdr:rowOff>
    </xdr:from>
    <xdr:to>
      <xdr:col>10</xdr:col>
      <xdr:colOff>114300</xdr:colOff>
      <xdr:row>555</xdr:row>
      <xdr:rowOff>85725</xdr:rowOff>
    </xdr:to>
    <xdr:cxnSp macro="">
      <xdr:nvCxnSpPr>
        <xdr:cNvPr id="144" name="直線矢印コネクタ 143">
          <a:extLst>
            <a:ext uri="{FF2B5EF4-FFF2-40B4-BE49-F238E27FC236}">
              <a16:creationId xmlns="" xmlns:a16="http://schemas.microsoft.com/office/drawing/2014/main" id="{7FF864B4-572E-4B06-B639-CF373257D599}"/>
            </a:ext>
          </a:extLst>
        </xdr:cNvPr>
        <xdr:cNvCxnSpPr/>
      </xdr:nvCxnSpPr>
      <xdr:spPr>
        <a:xfrm>
          <a:off x="3200400" y="103146225"/>
          <a:ext cx="4010025" cy="9525"/>
        </a:xfrm>
        <a:prstGeom prst="straightConnector1">
          <a:avLst/>
        </a:prstGeom>
        <a:noFill/>
        <a:ln w="9525" cap="flat" cmpd="sng" algn="ctr">
          <a:solidFill>
            <a:srgbClr val="FF388C">
              <a:shade val="95000"/>
              <a:satMod val="105000"/>
            </a:srgbClr>
          </a:solidFill>
          <a:prstDash val="solid"/>
          <a:tailEnd type="triangle"/>
        </a:ln>
        <a:effectLst/>
      </xdr:spPr>
    </xdr:cxnSp>
    <xdr:clientData/>
  </xdr:twoCellAnchor>
  <xdr:twoCellAnchor>
    <xdr:from>
      <xdr:col>4</xdr:col>
      <xdr:colOff>409575</xdr:colOff>
      <xdr:row>556</xdr:row>
      <xdr:rowOff>66675</xdr:rowOff>
    </xdr:from>
    <xdr:to>
      <xdr:col>10</xdr:col>
      <xdr:colOff>95250</xdr:colOff>
      <xdr:row>556</xdr:row>
      <xdr:rowOff>114300</xdr:rowOff>
    </xdr:to>
    <xdr:cxnSp macro="">
      <xdr:nvCxnSpPr>
        <xdr:cNvPr id="145" name="直線矢印コネクタ 144">
          <a:extLst>
            <a:ext uri="{FF2B5EF4-FFF2-40B4-BE49-F238E27FC236}">
              <a16:creationId xmlns="" xmlns:a16="http://schemas.microsoft.com/office/drawing/2014/main" id="{2AF22C74-E71A-4B2E-9288-730E175EDEC3}"/>
            </a:ext>
          </a:extLst>
        </xdr:cNvPr>
        <xdr:cNvCxnSpPr/>
      </xdr:nvCxnSpPr>
      <xdr:spPr>
        <a:xfrm>
          <a:off x="3248025" y="103308150"/>
          <a:ext cx="3943350" cy="47625"/>
        </a:xfrm>
        <a:prstGeom prst="straightConnector1">
          <a:avLst/>
        </a:prstGeom>
        <a:noFill/>
        <a:ln w="9525" cap="flat" cmpd="sng" algn="ctr">
          <a:solidFill>
            <a:srgbClr val="FF388C">
              <a:shade val="95000"/>
              <a:satMod val="105000"/>
            </a:srgbClr>
          </a:solidFill>
          <a:prstDash val="solid"/>
          <a:tailEnd type="triangle"/>
        </a:ln>
        <a:effectLst/>
      </xdr:spPr>
    </xdr:cxnSp>
    <xdr:clientData/>
  </xdr:twoCellAnchor>
  <xdr:twoCellAnchor>
    <xdr:from>
      <xdr:col>11</xdr:col>
      <xdr:colOff>190500</xdr:colOff>
      <xdr:row>572</xdr:row>
      <xdr:rowOff>104775</xdr:rowOff>
    </xdr:from>
    <xdr:to>
      <xdr:col>11</xdr:col>
      <xdr:colOff>428625</xdr:colOff>
      <xdr:row>574</xdr:row>
      <xdr:rowOff>28575</xdr:rowOff>
    </xdr:to>
    <xdr:sp macro="" textlink="">
      <xdr:nvSpPr>
        <xdr:cNvPr id="146" name="楕円 160">
          <a:extLst>
            <a:ext uri="{FF2B5EF4-FFF2-40B4-BE49-F238E27FC236}">
              <a16:creationId xmlns="" xmlns:a16="http://schemas.microsoft.com/office/drawing/2014/main" id="{D3542FED-1020-447A-95EF-691B61F3EC3E}"/>
            </a:ext>
          </a:extLst>
        </xdr:cNvPr>
        <xdr:cNvSpPr/>
      </xdr:nvSpPr>
      <xdr:spPr>
        <a:xfrm>
          <a:off x="7972425" y="106089450"/>
          <a:ext cx="23812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409575</xdr:colOff>
      <xdr:row>575</xdr:row>
      <xdr:rowOff>85725</xdr:rowOff>
    </xdr:from>
    <xdr:to>
      <xdr:col>5</xdr:col>
      <xdr:colOff>552450</xdr:colOff>
      <xdr:row>575</xdr:row>
      <xdr:rowOff>95250</xdr:rowOff>
    </xdr:to>
    <xdr:cxnSp macro="">
      <xdr:nvCxnSpPr>
        <xdr:cNvPr id="147" name="直線矢印コネクタ 146">
          <a:extLst>
            <a:ext uri="{FF2B5EF4-FFF2-40B4-BE49-F238E27FC236}">
              <a16:creationId xmlns="" xmlns:a16="http://schemas.microsoft.com/office/drawing/2014/main" id="{FC2B899B-828D-4173-8BF2-01229CB4B763}"/>
            </a:ext>
          </a:extLst>
        </xdr:cNvPr>
        <xdr:cNvCxnSpPr/>
      </xdr:nvCxnSpPr>
      <xdr:spPr>
        <a:xfrm flipV="1">
          <a:off x="2562225" y="106584750"/>
          <a:ext cx="165735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571500</xdr:colOff>
      <xdr:row>556</xdr:row>
      <xdr:rowOff>95250</xdr:rowOff>
    </xdr:from>
    <xdr:to>
      <xdr:col>6</xdr:col>
      <xdr:colOff>619125</xdr:colOff>
      <xdr:row>575</xdr:row>
      <xdr:rowOff>9525</xdr:rowOff>
    </xdr:to>
    <xdr:cxnSp macro="">
      <xdr:nvCxnSpPr>
        <xdr:cNvPr id="148" name="直線矢印コネクタ 147">
          <a:extLst>
            <a:ext uri="{FF2B5EF4-FFF2-40B4-BE49-F238E27FC236}">
              <a16:creationId xmlns="" xmlns:a16="http://schemas.microsoft.com/office/drawing/2014/main" id="{8F381551-8294-4E21-B3A3-18CBF7D2C104}"/>
            </a:ext>
          </a:extLst>
        </xdr:cNvPr>
        <xdr:cNvCxnSpPr/>
      </xdr:nvCxnSpPr>
      <xdr:spPr>
        <a:xfrm flipV="1">
          <a:off x="4924425" y="103336725"/>
          <a:ext cx="47625" cy="3171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304799</xdr:colOff>
      <xdr:row>9</xdr:row>
      <xdr:rowOff>114300</xdr:rowOff>
    </xdr:from>
    <xdr:to>
      <xdr:col>1</xdr:col>
      <xdr:colOff>447674</xdr:colOff>
      <xdr:row>28</xdr:row>
      <xdr:rowOff>95250</xdr:rowOff>
    </xdr:to>
    <xdr:sp macro="" textlink="">
      <xdr:nvSpPr>
        <xdr:cNvPr id="149" name="テキスト ボックス 148">
          <a:extLst>
            <a:ext uri="{FF2B5EF4-FFF2-40B4-BE49-F238E27FC236}">
              <a16:creationId xmlns="" xmlns:a16="http://schemas.microsoft.com/office/drawing/2014/main" id="{EE4C3DFA-96CA-4D75-ABEC-38B178AD0EB7}"/>
            </a:ext>
          </a:extLst>
        </xdr:cNvPr>
        <xdr:cNvSpPr txBox="1"/>
      </xdr:nvSpPr>
      <xdr:spPr>
        <a:xfrm>
          <a:off x="304799" y="2181225"/>
          <a:ext cx="923925"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lang="ja-JP" altLang="en-US" sz="1100" b="0" i="0" u="none" strike="noStrike">
              <a:solidFill>
                <a:schemeClr val="dk1"/>
              </a:solidFill>
              <a:effectLst/>
              <a:latin typeface="+mn-lt"/>
              <a:ea typeface="+mn-ea"/>
              <a:cs typeface="+mn-cs"/>
            </a:rPr>
            <a:t>それぞれの明細データを資金繰予定表に自動的に集計をして</a:t>
          </a:r>
          <a:r>
            <a:rPr lang="ja-JP" altLang="en-US"/>
            <a:t> </a:t>
          </a:r>
          <a:r>
            <a:rPr lang="ja-JP" altLang="en-US" sz="1100" b="0" i="0" u="none" strike="noStrike">
              <a:solidFill>
                <a:schemeClr val="dk1"/>
              </a:solidFill>
              <a:effectLst/>
              <a:latin typeface="+mn-lt"/>
              <a:ea typeface="+mn-ea"/>
              <a:cs typeface="+mn-cs"/>
            </a:rPr>
            <a:t>資金繰予定表を作成します。　</a:t>
          </a:r>
          <a:r>
            <a:rPr lang="ja-JP" altLang="en-US"/>
            <a:t> </a:t>
          </a:r>
          <a:endParaRPr kumimoji="1" lang="ja-JP" altLang="en-US" sz="1100"/>
        </a:p>
      </xdr:txBody>
    </xdr:sp>
    <xdr:clientData/>
  </xdr:twoCellAnchor>
  <xdr:oneCellAnchor>
    <xdr:from>
      <xdr:col>7</xdr:col>
      <xdr:colOff>609600</xdr:colOff>
      <xdr:row>10</xdr:row>
      <xdr:rowOff>0</xdr:rowOff>
    </xdr:from>
    <xdr:ext cx="385555" cy="92398"/>
    <xdr:sp macro="" textlink="">
      <xdr:nvSpPr>
        <xdr:cNvPr id="150" name="テキスト ボックス 149">
          <a:extLst>
            <a:ext uri="{FF2B5EF4-FFF2-40B4-BE49-F238E27FC236}">
              <a16:creationId xmlns="" xmlns:a16="http://schemas.microsoft.com/office/drawing/2014/main" id="{07BC6661-B10E-476B-8522-40349E31C468}"/>
            </a:ext>
          </a:extLst>
        </xdr:cNvPr>
        <xdr:cNvSpPr txBox="1"/>
      </xdr:nvSpPr>
      <xdr:spPr>
        <a:xfrm>
          <a:off x="5648325" y="22383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17</xdr:col>
      <xdr:colOff>9523</xdr:colOff>
      <xdr:row>182</xdr:row>
      <xdr:rowOff>9525</xdr:rowOff>
    </xdr:from>
    <xdr:to>
      <xdr:col>19</xdr:col>
      <xdr:colOff>514184</xdr:colOff>
      <xdr:row>184</xdr:row>
      <xdr:rowOff>144498</xdr:rowOff>
    </xdr:to>
    <xdr:sp macro="" textlink="">
      <xdr:nvSpPr>
        <xdr:cNvPr id="151" name="右中かっこ 150">
          <a:extLst>
            <a:ext uri="{FF2B5EF4-FFF2-40B4-BE49-F238E27FC236}">
              <a16:creationId xmlns="" xmlns:a16="http://schemas.microsoft.com/office/drawing/2014/main" id="{07374E36-04FA-4A0E-A81F-2EB37B8631A7}"/>
            </a:ext>
          </a:extLst>
        </xdr:cNvPr>
        <xdr:cNvSpPr/>
      </xdr:nvSpPr>
      <xdr:spPr>
        <a:xfrm rot="5400000">
          <a:off x="12605442" y="31533406"/>
          <a:ext cx="477873" cy="187626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447675</xdr:colOff>
      <xdr:row>378</xdr:row>
      <xdr:rowOff>62347</xdr:rowOff>
    </xdr:from>
    <xdr:to>
      <xdr:col>1</xdr:col>
      <xdr:colOff>301625</xdr:colOff>
      <xdr:row>381</xdr:row>
      <xdr:rowOff>38101</xdr:rowOff>
    </xdr:to>
    <xdr:sp macro="" textlink="">
      <xdr:nvSpPr>
        <xdr:cNvPr id="152" name="円/楕円 168">
          <a:extLst>
            <a:ext uri="{FF2B5EF4-FFF2-40B4-BE49-F238E27FC236}">
              <a16:creationId xmlns="" xmlns:a16="http://schemas.microsoft.com/office/drawing/2014/main" id="{3362CFB5-A002-4C12-A103-64E800B30C81}"/>
            </a:ext>
          </a:extLst>
        </xdr:cNvPr>
        <xdr:cNvSpPr/>
      </xdr:nvSpPr>
      <xdr:spPr>
        <a:xfrm>
          <a:off x="447675" y="70385422"/>
          <a:ext cx="635000" cy="490104"/>
        </a:xfrm>
        <a:prstGeom prst="ellipse">
          <a:avLst/>
        </a:prstGeom>
        <a:noFill/>
        <a:ln w="25400" cap="flat" cmpd="sng" algn="ctr">
          <a:solidFill>
            <a:srgbClr val="7030A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2</xdr:col>
      <xdr:colOff>314325</xdr:colOff>
      <xdr:row>365</xdr:row>
      <xdr:rowOff>57151</xdr:rowOff>
    </xdr:from>
    <xdr:to>
      <xdr:col>7</xdr:col>
      <xdr:colOff>247650</xdr:colOff>
      <xdr:row>365</xdr:row>
      <xdr:rowOff>76200</xdr:rowOff>
    </xdr:to>
    <xdr:cxnSp macro="">
      <xdr:nvCxnSpPr>
        <xdr:cNvPr id="153" name="直線矢印コネクタ 152">
          <a:extLst>
            <a:ext uri="{FF2B5EF4-FFF2-40B4-BE49-F238E27FC236}">
              <a16:creationId xmlns="" xmlns:a16="http://schemas.microsoft.com/office/drawing/2014/main" id="{290732DD-0B1D-4AB1-96F3-CC22C5699808}"/>
            </a:ext>
          </a:extLst>
        </xdr:cNvPr>
        <xdr:cNvCxnSpPr/>
      </xdr:nvCxnSpPr>
      <xdr:spPr>
        <a:xfrm>
          <a:off x="1781175" y="68151376"/>
          <a:ext cx="3505200" cy="19049"/>
        </a:xfrm>
        <a:prstGeom prst="straightConnector1">
          <a:avLst/>
        </a:prstGeom>
        <a:noFill/>
        <a:ln w="9525" cap="flat" cmpd="sng" algn="ctr">
          <a:solidFill>
            <a:srgbClr val="FF388C">
              <a:shade val="95000"/>
              <a:satMod val="105000"/>
            </a:srgbClr>
          </a:solidFill>
          <a:prstDash val="solid"/>
          <a:tailEnd type="arrow"/>
        </a:ln>
        <a:effectLst/>
      </xdr:spPr>
    </xdr:cxnSp>
    <xdr:clientData/>
  </xdr:twoCellAnchor>
  <xdr:twoCellAnchor>
    <xdr:from>
      <xdr:col>6</xdr:col>
      <xdr:colOff>424296</xdr:colOff>
      <xdr:row>550</xdr:row>
      <xdr:rowOff>112568</xdr:rowOff>
    </xdr:from>
    <xdr:to>
      <xdr:col>7</xdr:col>
      <xdr:colOff>92653</xdr:colOff>
      <xdr:row>552</xdr:row>
      <xdr:rowOff>122092</xdr:rowOff>
    </xdr:to>
    <xdr:sp macro="" textlink="">
      <xdr:nvSpPr>
        <xdr:cNvPr id="154" name="V 字形矢印 19">
          <a:extLst>
            <a:ext uri="{FF2B5EF4-FFF2-40B4-BE49-F238E27FC236}">
              <a16:creationId xmlns="" xmlns:a16="http://schemas.microsoft.com/office/drawing/2014/main" id="{66B071DC-5ED2-4554-A734-AA759F9C3FEC}"/>
            </a:ext>
          </a:extLst>
        </xdr:cNvPr>
        <xdr:cNvSpPr/>
      </xdr:nvSpPr>
      <xdr:spPr>
        <a:xfrm>
          <a:off x="4777221" y="102325343"/>
          <a:ext cx="354157" cy="352424"/>
        </a:xfrm>
        <a:prstGeom prst="notchedRightArrow">
          <a:avLst/>
        </a:prstGeom>
        <a:noFill/>
        <a:ln w="25400" cap="flat" cmpd="sng" algn="ctr">
          <a:solidFill>
            <a:srgbClr val="0000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editAs="oneCell">
    <xdr:from>
      <xdr:col>0</xdr:col>
      <xdr:colOff>0</xdr:colOff>
      <xdr:row>125</xdr:row>
      <xdr:rowOff>0</xdr:rowOff>
    </xdr:from>
    <xdr:to>
      <xdr:col>9</xdr:col>
      <xdr:colOff>677141</xdr:colOff>
      <xdr:row>157</xdr:row>
      <xdr:rowOff>154997</xdr:rowOff>
    </xdr:to>
    <xdr:pic>
      <xdr:nvPicPr>
        <xdr:cNvPr id="155" name="図 154">
          <a:extLst>
            <a:ext uri="{FF2B5EF4-FFF2-40B4-BE49-F238E27FC236}">
              <a16:creationId xmlns="" xmlns:a16="http://schemas.microsoft.com/office/drawing/2014/main" id="{6ABFDDBC-EE94-4316-B2CB-A4F520C7606E}"/>
            </a:ext>
          </a:extLst>
        </xdr:cNvPr>
        <xdr:cNvPicPr>
          <a:picLocks noChangeAspect="1"/>
        </xdr:cNvPicPr>
      </xdr:nvPicPr>
      <xdr:blipFill>
        <a:blip xmlns:r="http://schemas.openxmlformats.org/officeDocument/2006/relationships" r:embed="rId22"/>
        <a:stretch>
          <a:fillRect/>
        </a:stretch>
      </xdr:blipFill>
      <xdr:spPr>
        <a:xfrm>
          <a:off x="0" y="22898100"/>
          <a:ext cx="7087466" cy="5650922"/>
        </a:xfrm>
        <a:prstGeom prst="rect">
          <a:avLst/>
        </a:prstGeom>
      </xdr:spPr>
    </xdr:pic>
    <xdr:clientData/>
  </xdr:twoCellAnchor>
  <xdr:twoCellAnchor>
    <xdr:from>
      <xdr:col>10</xdr:col>
      <xdr:colOff>209550</xdr:colOff>
      <xdr:row>140</xdr:row>
      <xdr:rowOff>75334</xdr:rowOff>
    </xdr:from>
    <xdr:to>
      <xdr:col>10</xdr:col>
      <xdr:colOff>443345</xdr:colOff>
      <xdr:row>142</xdr:row>
      <xdr:rowOff>7793</xdr:rowOff>
    </xdr:to>
    <xdr:sp macro="" textlink="">
      <xdr:nvSpPr>
        <xdr:cNvPr id="156" name="右矢印 165">
          <a:extLst>
            <a:ext uri="{FF2B5EF4-FFF2-40B4-BE49-F238E27FC236}">
              <a16:creationId xmlns="" xmlns:a16="http://schemas.microsoft.com/office/drawing/2014/main" id="{CD253A7D-46CF-464E-9EB8-EF5E8E889D58}"/>
            </a:ext>
          </a:extLst>
        </xdr:cNvPr>
        <xdr:cNvSpPr/>
      </xdr:nvSpPr>
      <xdr:spPr>
        <a:xfrm>
          <a:off x="7305675" y="25545184"/>
          <a:ext cx="233795" cy="275359"/>
        </a:xfrm>
        <a:prstGeom prs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209550</xdr:colOff>
      <xdr:row>302</xdr:row>
      <xdr:rowOff>47625</xdr:rowOff>
    </xdr:from>
    <xdr:to>
      <xdr:col>5</xdr:col>
      <xdr:colOff>9525</xdr:colOff>
      <xdr:row>304</xdr:row>
      <xdr:rowOff>0</xdr:rowOff>
    </xdr:to>
    <xdr:cxnSp macro="">
      <xdr:nvCxnSpPr>
        <xdr:cNvPr id="158" name="直線矢印コネクタ 157">
          <a:extLst>
            <a:ext uri="{FF2B5EF4-FFF2-40B4-BE49-F238E27FC236}">
              <a16:creationId xmlns="" xmlns:a16="http://schemas.microsoft.com/office/drawing/2014/main" id="{35B60B6C-2F07-43F1-9431-78E5A028371C}"/>
            </a:ext>
          </a:extLst>
        </xdr:cNvPr>
        <xdr:cNvCxnSpPr/>
      </xdr:nvCxnSpPr>
      <xdr:spPr>
        <a:xfrm>
          <a:off x="1676400" y="53444775"/>
          <a:ext cx="2000250" cy="2952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43</xdr:row>
      <xdr:rowOff>47625</xdr:rowOff>
    </xdr:from>
    <xdr:to>
      <xdr:col>1</xdr:col>
      <xdr:colOff>276225</xdr:colOff>
      <xdr:row>44</xdr:row>
      <xdr:rowOff>66675</xdr:rowOff>
    </xdr:to>
    <xdr:sp macro="" textlink="">
      <xdr:nvSpPr>
        <xdr:cNvPr id="160" name="円/楕円 170">
          <a:extLst>
            <a:ext uri="{FF2B5EF4-FFF2-40B4-BE49-F238E27FC236}">
              <a16:creationId xmlns="" xmlns:a16="http://schemas.microsoft.com/office/drawing/2014/main" id="{A489DD3A-8F75-4980-81F5-A7817D2DCC6D}"/>
            </a:ext>
          </a:extLst>
        </xdr:cNvPr>
        <xdr:cNvSpPr/>
      </xdr:nvSpPr>
      <xdr:spPr>
        <a:xfrm>
          <a:off x="9525" y="8124825"/>
          <a:ext cx="1047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457200</xdr:colOff>
      <xdr:row>64</xdr:row>
      <xdr:rowOff>28575</xdr:rowOff>
    </xdr:from>
    <xdr:to>
      <xdr:col>2</xdr:col>
      <xdr:colOff>581025</xdr:colOff>
      <xdr:row>65</xdr:row>
      <xdr:rowOff>38100</xdr:rowOff>
    </xdr:to>
    <xdr:sp macro="" textlink="">
      <xdr:nvSpPr>
        <xdr:cNvPr id="161" name="円/楕円 172">
          <a:extLst>
            <a:ext uri="{FF2B5EF4-FFF2-40B4-BE49-F238E27FC236}">
              <a16:creationId xmlns="" xmlns:a16="http://schemas.microsoft.com/office/drawing/2014/main" id="{7D0B55C8-5901-46EC-8E38-E4A779E0FA2C}"/>
            </a:ext>
          </a:extLst>
        </xdr:cNvPr>
        <xdr:cNvSpPr/>
      </xdr:nvSpPr>
      <xdr:spPr>
        <a:xfrm>
          <a:off x="1238250" y="12372975"/>
          <a:ext cx="809625" cy="1809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533400</xdr:colOff>
      <xdr:row>60</xdr:row>
      <xdr:rowOff>28575</xdr:rowOff>
    </xdr:from>
    <xdr:to>
      <xdr:col>4</xdr:col>
      <xdr:colOff>723900</xdr:colOff>
      <xdr:row>64</xdr:row>
      <xdr:rowOff>66675</xdr:rowOff>
    </xdr:to>
    <xdr:cxnSp macro="">
      <xdr:nvCxnSpPr>
        <xdr:cNvPr id="162" name="直線矢印コネクタ 161">
          <a:extLst>
            <a:ext uri="{FF2B5EF4-FFF2-40B4-BE49-F238E27FC236}">
              <a16:creationId xmlns="" xmlns:a16="http://schemas.microsoft.com/office/drawing/2014/main" id="{D7961DA4-E2BC-42FC-889D-9226205B7788}"/>
            </a:ext>
          </a:extLst>
        </xdr:cNvPr>
        <xdr:cNvCxnSpPr/>
      </xdr:nvCxnSpPr>
      <xdr:spPr>
        <a:xfrm flipV="1">
          <a:off x="1314450" y="11687175"/>
          <a:ext cx="2247900" cy="723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390525</xdr:colOff>
      <xdr:row>114</xdr:row>
      <xdr:rowOff>114300</xdr:rowOff>
    </xdr:from>
    <xdr:to>
      <xdr:col>8</xdr:col>
      <xdr:colOff>114300</xdr:colOff>
      <xdr:row>116</xdr:row>
      <xdr:rowOff>0</xdr:rowOff>
    </xdr:to>
    <xdr:sp macro="" textlink="">
      <xdr:nvSpPr>
        <xdr:cNvPr id="164" name="円/楕円 175">
          <a:extLst>
            <a:ext uri="{FF2B5EF4-FFF2-40B4-BE49-F238E27FC236}">
              <a16:creationId xmlns="" xmlns:a16="http://schemas.microsoft.com/office/drawing/2014/main" id="{FB6A46E8-65BD-42EF-8E54-1A0BFE70B06A}"/>
            </a:ext>
          </a:extLst>
        </xdr:cNvPr>
        <xdr:cNvSpPr/>
      </xdr:nvSpPr>
      <xdr:spPr>
        <a:xfrm>
          <a:off x="5429250" y="21078825"/>
          <a:ext cx="409575" cy="2286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542925</xdr:colOff>
      <xdr:row>732</xdr:row>
      <xdr:rowOff>142875</xdr:rowOff>
    </xdr:from>
    <xdr:to>
      <xdr:col>3</xdr:col>
      <xdr:colOff>657225</xdr:colOff>
      <xdr:row>734</xdr:row>
      <xdr:rowOff>114300</xdr:rowOff>
    </xdr:to>
    <xdr:sp macro="" textlink="">
      <xdr:nvSpPr>
        <xdr:cNvPr id="165" name="楕円 7">
          <a:extLst>
            <a:ext uri="{FF2B5EF4-FFF2-40B4-BE49-F238E27FC236}">
              <a16:creationId xmlns="" xmlns:a16="http://schemas.microsoft.com/office/drawing/2014/main" id="{97C711C0-DE4A-4573-8573-D2966B67601E}"/>
            </a:ext>
          </a:extLst>
        </xdr:cNvPr>
        <xdr:cNvSpPr/>
      </xdr:nvSpPr>
      <xdr:spPr>
        <a:xfrm>
          <a:off x="2009775" y="127301625"/>
          <a:ext cx="800100" cy="3143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xdr:colOff>
      <xdr:row>763</xdr:row>
      <xdr:rowOff>152400</xdr:rowOff>
    </xdr:from>
    <xdr:to>
      <xdr:col>12</xdr:col>
      <xdr:colOff>95250</xdr:colOff>
      <xdr:row>781</xdr:row>
      <xdr:rowOff>156641</xdr:rowOff>
    </xdr:to>
    <xdr:pic>
      <xdr:nvPicPr>
        <xdr:cNvPr id="167" name="図 166">
          <a:extLst>
            <a:ext uri="{FF2B5EF4-FFF2-40B4-BE49-F238E27FC236}">
              <a16:creationId xmlns="" xmlns:a16="http://schemas.microsoft.com/office/drawing/2014/main" id="{D87A5BAA-7E63-4766-B05A-8716AFC4E9B5}"/>
            </a:ext>
          </a:extLst>
        </xdr:cNvPr>
        <xdr:cNvPicPr>
          <a:picLocks noChangeAspect="1"/>
        </xdr:cNvPicPr>
      </xdr:nvPicPr>
      <xdr:blipFill>
        <a:blip xmlns:r="http://schemas.openxmlformats.org/officeDocument/2006/relationships" r:embed="rId23"/>
        <a:stretch>
          <a:fillRect/>
        </a:stretch>
      </xdr:blipFill>
      <xdr:spPr>
        <a:xfrm>
          <a:off x="1" y="138922125"/>
          <a:ext cx="8562974" cy="3090341"/>
        </a:xfrm>
        <a:prstGeom prst="rect">
          <a:avLst/>
        </a:prstGeom>
      </xdr:spPr>
    </xdr:pic>
    <xdr:clientData/>
  </xdr:twoCellAnchor>
  <xdr:twoCellAnchor editAs="oneCell">
    <xdr:from>
      <xdr:col>4</xdr:col>
      <xdr:colOff>171450</xdr:colOff>
      <xdr:row>783</xdr:row>
      <xdr:rowOff>66675</xdr:rowOff>
    </xdr:from>
    <xdr:to>
      <xdr:col>11</xdr:col>
      <xdr:colOff>104775</xdr:colOff>
      <xdr:row>790</xdr:row>
      <xdr:rowOff>47477</xdr:rowOff>
    </xdr:to>
    <xdr:pic>
      <xdr:nvPicPr>
        <xdr:cNvPr id="168" name="図 167">
          <a:extLst>
            <a:ext uri="{FF2B5EF4-FFF2-40B4-BE49-F238E27FC236}">
              <a16:creationId xmlns="" xmlns:a16="http://schemas.microsoft.com/office/drawing/2014/main" id="{8BEBB9BE-2B5D-4421-A00E-615C26B5F17D}"/>
            </a:ext>
          </a:extLst>
        </xdr:cNvPr>
        <xdr:cNvPicPr>
          <a:picLocks noChangeAspect="1"/>
        </xdr:cNvPicPr>
      </xdr:nvPicPr>
      <xdr:blipFill>
        <a:blip xmlns:r="http://schemas.openxmlformats.org/officeDocument/2006/relationships" r:embed="rId24"/>
        <a:stretch>
          <a:fillRect/>
        </a:stretch>
      </xdr:blipFill>
      <xdr:spPr>
        <a:xfrm>
          <a:off x="3009900" y="142265400"/>
          <a:ext cx="4876800" cy="1180952"/>
        </a:xfrm>
        <a:prstGeom prst="rect">
          <a:avLst/>
        </a:prstGeom>
      </xdr:spPr>
    </xdr:pic>
    <xdr:clientData/>
  </xdr:twoCellAnchor>
  <xdr:twoCellAnchor editAs="oneCell">
    <xdr:from>
      <xdr:col>4</xdr:col>
      <xdr:colOff>171450</xdr:colOff>
      <xdr:row>791</xdr:row>
      <xdr:rowOff>104775</xdr:rowOff>
    </xdr:from>
    <xdr:to>
      <xdr:col>11</xdr:col>
      <xdr:colOff>132719</xdr:colOff>
      <xdr:row>798</xdr:row>
      <xdr:rowOff>114149</xdr:rowOff>
    </xdr:to>
    <xdr:pic>
      <xdr:nvPicPr>
        <xdr:cNvPr id="169" name="図 168">
          <a:extLst>
            <a:ext uri="{FF2B5EF4-FFF2-40B4-BE49-F238E27FC236}">
              <a16:creationId xmlns="" xmlns:a16="http://schemas.microsoft.com/office/drawing/2014/main" id="{54318EF2-8A97-40B1-8EE7-5A434C6C727F}"/>
            </a:ext>
          </a:extLst>
        </xdr:cNvPr>
        <xdr:cNvPicPr>
          <a:picLocks noChangeAspect="1"/>
        </xdr:cNvPicPr>
      </xdr:nvPicPr>
      <xdr:blipFill>
        <a:blip xmlns:r="http://schemas.openxmlformats.org/officeDocument/2006/relationships" r:embed="rId25"/>
        <a:stretch>
          <a:fillRect/>
        </a:stretch>
      </xdr:blipFill>
      <xdr:spPr>
        <a:xfrm>
          <a:off x="3009900" y="143675100"/>
          <a:ext cx="4904744" cy="1209524"/>
        </a:xfrm>
        <a:prstGeom prst="rect">
          <a:avLst/>
        </a:prstGeom>
      </xdr:spPr>
    </xdr:pic>
    <xdr:clientData/>
  </xdr:twoCellAnchor>
  <xdr:twoCellAnchor editAs="oneCell">
    <xdr:from>
      <xdr:col>4</xdr:col>
      <xdr:colOff>666750</xdr:colOff>
      <xdr:row>799</xdr:row>
      <xdr:rowOff>161925</xdr:rowOff>
    </xdr:from>
    <xdr:to>
      <xdr:col>9</xdr:col>
      <xdr:colOff>332952</xdr:colOff>
      <xdr:row>810</xdr:row>
      <xdr:rowOff>66675</xdr:rowOff>
    </xdr:to>
    <xdr:pic>
      <xdr:nvPicPr>
        <xdr:cNvPr id="170" name="図 169">
          <a:extLst>
            <a:ext uri="{FF2B5EF4-FFF2-40B4-BE49-F238E27FC236}">
              <a16:creationId xmlns="" xmlns:a16="http://schemas.microsoft.com/office/drawing/2014/main" id="{F8D8F58A-3354-4814-996E-2378DB862A6E}"/>
            </a:ext>
          </a:extLst>
        </xdr:cNvPr>
        <xdr:cNvPicPr>
          <a:picLocks noChangeAspect="1"/>
        </xdr:cNvPicPr>
      </xdr:nvPicPr>
      <xdr:blipFill>
        <a:blip xmlns:r="http://schemas.openxmlformats.org/officeDocument/2006/relationships" r:embed="rId26"/>
        <a:stretch>
          <a:fillRect/>
        </a:stretch>
      </xdr:blipFill>
      <xdr:spPr>
        <a:xfrm>
          <a:off x="3505200" y="145103850"/>
          <a:ext cx="3238077" cy="1790700"/>
        </a:xfrm>
        <a:prstGeom prst="rect">
          <a:avLst/>
        </a:prstGeom>
      </xdr:spPr>
    </xdr:pic>
    <xdr:clientData/>
  </xdr:twoCellAnchor>
  <xdr:twoCellAnchor editAs="oneCell">
    <xdr:from>
      <xdr:col>4</xdr:col>
      <xdr:colOff>504825</xdr:colOff>
      <xdr:row>812</xdr:row>
      <xdr:rowOff>47625</xdr:rowOff>
    </xdr:from>
    <xdr:to>
      <xdr:col>11</xdr:col>
      <xdr:colOff>523237</xdr:colOff>
      <xdr:row>819</xdr:row>
      <xdr:rowOff>95094</xdr:rowOff>
    </xdr:to>
    <xdr:pic>
      <xdr:nvPicPr>
        <xdr:cNvPr id="171" name="図 170">
          <a:extLst>
            <a:ext uri="{FF2B5EF4-FFF2-40B4-BE49-F238E27FC236}">
              <a16:creationId xmlns="" xmlns:a16="http://schemas.microsoft.com/office/drawing/2014/main" id="{481E3834-3EB5-4E0A-913B-3D9B082567EE}"/>
            </a:ext>
          </a:extLst>
        </xdr:cNvPr>
        <xdr:cNvPicPr>
          <a:picLocks noChangeAspect="1"/>
        </xdr:cNvPicPr>
      </xdr:nvPicPr>
      <xdr:blipFill>
        <a:blip xmlns:r="http://schemas.openxmlformats.org/officeDocument/2006/relationships" r:embed="rId27"/>
        <a:stretch>
          <a:fillRect/>
        </a:stretch>
      </xdr:blipFill>
      <xdr:spPr>
        <a:xfrm>
          <a:off x="3343275" y="147218400"/>
          <a:ext cx="4961887" cy="1247619"/>
        </a:xfrm>
        <a:prstGeom prst="rect">
          <a:avLst/>
        </a:prstGeom>
      </xdr:spPr>
    </xdr:pic>
    <xdr:clientData/>
  </xdr:twoCellAnchor>
  <xdr:twoCellAnchor editAs="oneCell">
    <xdr:from>
      <xdr:col>5</xdr:col>
      <xdr:colOff>447675</xdr:colOff>
      <xdr:row>821</xdr:row>
      <xdr:rowOff>9525</xdr:rowOff>
    </xdr:from>
    <xdr:to>
      <xdr:col>11</xdr:col>
      <xdr:colOff>504304</xdr:colOff>
      <xdr:row>840</xdr:row>
      <xdr:rowOff>94832</xdr:rowOff>
    </xdr:to>
    <xdr:pic>
      <xdr:nvPicPr>
        <xdr:cNvPr id="172" name="図 171">
          <a:extLst>
            <a:ext uri="{FF2B5EF4-FFF2-40B4-BE49-F238E27FC236}">
              <a16:creationId xmlns="" xmlns:a16="http://schemas.microsoft.com/office/drawing/2014/main" id="{EBA4CDCD-46A4-4150-B5AF-935A95F5FA19}"/>
            </a:ext>
          </a:extLst>
        </xdr:cNvPr>
        <xdr:cNvPicPr>
          <a:picLocks noChangeAspect="1"/>
        </xdr:cNvPicPr>
      </xdr:nvPicPr>
      <xdr:blipFill>
        <a:blip xmlns:r="http://schemas.openxmlformats.org/officeDocument/2006/relationships" r:embed="rId28"/>
        <a:stretch>
          <a:fillRect/>
        </a:stretch>
      </xdr:blipFill>
      <xdr:spPr>
        <a:xfrm>
          <a:off x="4114800" y="148723350"/>
          <a:ext cx="4171429" cy="3342857"/>
        </a:xfrm>
        <a:prstGeom prst="rect">
          <a:avLst/>
        </a:prstGeom>
      </xdr:spPr>
    </xdr:pic>
    <xdr:clientData/>
  </xdr:twoCellAnchor>
  <xdr:twoCellAnchor>
    <xdr:from>
      <xdr:col>10</xdr:col>
      <xdr:colOff>142875</xdr:colOff>
      <xdr:row>784</xdr:row>
      <xdr:rowOff>9525</xdr:rowOff>
    </xdr:from>
    <xdr:to>
      <xdr:col>11</xdr:col>
      <xdr:colOff>57150</xdr:colOff>
      <xdr:row>785</xdr:row>
      <xdr:rowOff>38101</xdr:rowOff>
    </xdr:to>
    <xdr:sp macro="" textlink="">
      <xdr:nvSpPr>
        <xdr:cNvPr id="173" name="楕円 244">
          <a:extLst>
            <a:ext uri="{FF2B5EF4-FFF2-40B4-BE49-F238E27FC236}">
              <a16:creationId xmlns="" xmlns:a16="http://schemas.microsoft.com/office/drawing/2014/main" id="{E7C9F972-3BC2-433B-B96F-163A38E7748E}"/>
            </a:ext>
          </a:extLst>
        </xdr:cNvPr>
        <xdr:cNvSpPr/>
      </xdr:nvSpPr>
      <xdr:spPr>
        <a:xfrm>
          <a:off x="7239000" y="142379700"/>
          <a:ext cx="600075" cy="200026"/>
        </a:xfrm>
        <a:prstGeom prst="ellipse">
          <a:avLst/>
        </a:prstGeom>
        <a:noFill/>
        <a:ln>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657225</xdr:colOff>
      <xdr:row>794</xdr:row>
      <xdr:rowOff>0</xdr:rowOff>
    </xdr:from>
    <xdr:to>
      <xdr:col>6</xdr:col>
      <xdr:colOff>571500</xdr:colOff>
      <xdr:row>795</xdr:row>
      <xdr:rowOff>95250</xdr:rowOff>
    </xdr:to>
    <xdr:sp macro="" textlink="">
      <xdr:nvSpPr>
        <xdr:cNvPr id="174" name="楕円 196">
          <a:extLst>
            <a:ext uri="{FF2B5EF4-FFF2-40B4-BE49-F238E27FC236}">
              <a16:creationId xmlns="" xmlns:a16="http://schemas.microsoft.com/office/drawing/2014/main" id="{C88AA9BB-538E-432D-B5F7-FB2248A4B726}"/>
            </a:ext>
          </a:extLst>
        </xdr:cNvPr>
        <xdr:cNvSpPr/>
      </xdr:nvSpPr>
      <xdr:spPr>
        <a:xfrm>
          <a:off x="4324350" y="144084675"/>
          <a:ext cx="600075" cy="266700"/>
        </a:xfrm>
        <a:prstGeom prst="ellipse">
          <a:avLst/>
        </a:prstGeom>
        <a:noFill/>
        <a:ln w="25400" cap="flat" cmpd="sng" algn="ctr">
          <a:solidFill>
            <a:srgbClr val="FF99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8</xdr:col>
      <xdr:colOff>361950</xdr:colOff>
      <xdr:row>802</xdr:row>
      <xdr:rowOff>142875</xdr:rowOff>
    </xdr:from>
    <xdr:to>
      <xdr:col>9</xdr:col>
      <xdr:colOff>276225</xdr:colOff>
      <xdr:row>804</xdr:row>
      <xdr:rowOff>1</xdr:rowOff>
    </xdr:to>
    <xdr:sp macro="" textlink="">
      <xdr:nvSpPr>
        <xdr:cNvPr id="175" name="楕円 198">
          <a:extLst>
            <a:ext uri="{FF2B5EF4-FFF2-40B4-BE49-F238E27FC236}">
              <a16:creationId xmlns="" xmlns:a16="http://schemas.microsoft.com/office/drawing/2014/main" id="{665DA298-1C7B-4EDD-92B3-A835EC21EE57}"/>
            </a:ext>
          </a:extLst>
        </xdr:cNvPr>
        <xdr:cNvSpPr/>
      </xdr:nvSpPr>
      <xdr:spPr>
        <a:xfrm>
          <a:off x="6086475" y="145599150"/>
          <a:ext cx="600075" cy="200026"/>
        </a:xfrm>
        <a:prstGeom prst="ellipse">
          <a:avLst/>
        </a:prstGeom>
        <a:noFill/>
        <a:ln w="25400" cap="flat" cmpd="sng" algn="ctr">
          <a:solidFill>
            <a:srgbClr val="FF99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4</xdr:col>
      <xdr:colOff>514350</xdr:colOff>
      <xdr:row>812</xdr:row>
      <xdr:rowOff>133350</xdr:rowOff>
    </xdr:from>
    <xdr:to>
      <xdr:col>5</xdr:col>
      <xdr:colOff>285750</xdr:colOff>
      <xdr:row>813</xdr:row>
      <xdr:rowOff>161926</xdr:rowOff>
    </xdr:to>
    <xdr:sp macro="" textlink="">
      <xdr:nvSpPr>
        <xdr:cNvPr id="176" name="楕円 200">
          <a:extLst>
            <a:ext uri="{FF2B5EF4-FFF2-40B4-BE49-F238E27FC236}">
              <a16:creationId xmlns="" xmlns:a16="http://schemas.microsoft.com/office/drawing/2014/main" id="{BB8FEA39-9F44-4FA8-BF02-C72AB26FACE4}"/>
            </a:ext>
          </a:extLst>
        </xdr:cNvPr>
        <xdr:cNvSpPr/>
      </xdr:nvSpPr>
      <xdr:spPr>
        <a:xfrm>
          <a:off x="3352800" y="147304125"/>
          <a:ext cx="600075" cy="200026"/>
        </a:xfrm>
        <a:prstGeom prst="ellipse">
          <a:avLst/>
        </a:prstGeom>
        <a:noFill/>
        <a:ln w="25400" cap="flat" cmpd="sng" algn="ctr">
          <a:solidFill>
            <a:srgbClr val="FF99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5</xdr:col>
      <xdr:colOff>476250</xdr:colOff>
      <xdr:row>835</xdr:row>
      <xdr:rowOff>9525</xdr:rowOff>
    </xdr:from>
    <xdr:to>
      <xdr:col>6</xdr:col>
      <xdr:colOff>390525</xdr:colOff>
      <xdr:row>836</xdr:row>
      <xdr:rowOff>38101</xdr:rowOff>
    </xdr:to>
    <xdr:sp macro="" textlink="">
      <xdr:nvSpPr>
        <xdr:cNvPr id="177" name="楕円 202">
          <a:extLst>
            <a:ext uri="{FF2B5EF4-FFF2-40B4-BE49-F238E27FC236}">
              <a16:creationId xmlns="" xmlns:a16="http://schemas.microsoft.com/office/drawing/2014/main" id="{64BA5B8B-F834-4BC9-AA9B-CBE72988EE42}"/>
            </a:ext>
          </a:extLst>
        </xdr:cNvPr>
        <xdr:cNvSpPr/>
      </xdr:nvSpPr>
      <xdr:spPr>
        <a:xfrm>
          <a:off x="4143375" y="151123650"/>
          <a:ext cx="600075" cy="200026"/>
        </a:xfrm>
        <a:prstGeom prst="ellipse">
          <a:avLst/>
        </a:prstGeom>
        <a:noFill/>
        <a:ln w="25400" cap="flat" cmpd="sng" algn="ctr">
          <a:solidFill>
            <a:srgbClr val="FF99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10</xdr:col>
      <xdr:colOff>628650</xdr:colOff>
      <xdr:row>832</xdr:row>
      <xdr:rowOff>57150</xdr:rowOff>
    </xdr:from>
    <xdr:to>
      <xdr:col>11</xdr:col>
      <xdr:colOff>542925</xdr:colOff>
      <xdr:row>833</xdr:row>
      <xdr:rowOff>85726</xdr:rowOff>
    </xdr:to>
    <xdr:sp macro="" textlink="">
      <xdr:nvSpPr>
        <xdr:cNvPr id="178" name="楕円 204">
          <a:extLst>
            <a:ext uri="{FF2B5EF4-FFF2-40B4-BE49-F238E27FC236}">
              <a16:creationId xmlns="" xmlns:a16="http://schemas.microsoft.com/office/drawing/2014/main" id="{20C2B3CB-2E46-419B-B151-09F8C3914030}"/>
            </a:ext>
          </a:extLst>
        </xdr:cNvPr>
        <xdr:cNvSpPr/>
      </xdr:nvSpPr>
      <xdr:spPr>
        <a:xfrm>
          <a:off x="7724775" y="150656925"/>
          <a:ext cx="600075" cy="200026"/>
        </a:xfrm>
        <a:prstGeom prst="ellipse">
          <a:avLst/>
        </a:prstGeom>
        <a:noFill/>
        <a:ln w="25400" cap="flat" cmpd="sng" algn="ctr">
          <a:solidFill>
            <a:srgbClr val="FF99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8</xdr:col>
      <xdr:colOff>104775</xdr:colOff>
      <xdr:row>825</xdr:row>
      <xdr:rowOff>19050</xdr:rowOff>
    </xdr:from>
    <xdr:to>
      <xdr:col>9</xdr:col>
      <xdr:colOff>19050</xdr:colOff>
      <xdr:row>826</xdr:row>
      <xdr:rowOff>47626</xdr:rowOff>
    </xdr:to>
    <xdr:sp macro="" textlink="">
      <xdr:nvSpPr>
        <xdr:cNvPr id="179" name="楕円 206">
          <a:extLst>
            <a:ext uri="{FF2B5EF4-FFF2-40B4-BE49-F238E27FC236}">
              <a16:creationId xmlns="" xmlns:a16="http://schemas.microsoft.com/office/drawing/2014/main" id="{8FF535BD-DCD6-484E-80D0-1FE494CFD5ED}"/>
            </a:ext>
          </a:extLst>
        </xdr:cNvPr>
        <xdr:cNvSpPr/>
      </xdr:nvSpPr>
      <xdr:spPr>
        <a:xfrm>
          <a:off x="5829300" y="149418675"/>
          <a:ext cx="600075" cy="200026"/>
        </a:xfrm>
        <a:prstGeom prst="ellipse">
          <a:avLst/>
        </a:prstGeom>
        <a:noFill/>
        <a:ln w="25400" cap="flat" cmpd="sng" algn="ctr">
          <a:solidFill>
            <a:srgbClr val="FF99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3</xdr:col>
      <xdr:colOff>171450</xdr:colOff>
      <xdr:row>337</xdr:row>
      <xdr:rowOff>80962</xdr:rowOff>
    </xdr:from>
    <xdr:to>
      <xdr:col>4</xdr:col>
      <xdr:colOff>257178</xdr:colOff>
      <xdr:row>339</xdr:row>
      <xdr:rowOff>114300</xdr:rowOff>
    </xdr:to>
    <xdr:sp macro="" textlink="">
      <xdr:nvSpPr>
        <xdr:cNvPr id="190" name="下矢印吹き出し 226">
          <a:extLst>
            <a:ext uri="{FF2B5EF4-FFF2-40B4-BE49-F238E27FC236}">
              <a16:creationId xmlns="" xmlns:a16="http://schemas.microsoft.com/office/drawing/2014/main" id="{3EA713D7-BA65-4798-9711-47318A20061E}"/>
            </a:ext>
          </a:extLst>
        </xdr:cNvPr>
        <xdr:cNvSpPr/>
      </xdr:nvSpPr>
      <xdr:spPr>
        <a:xfrm rot="16200000">
          <a:off x="2521745" y="63176942"/>
          <a:ext cx="376238" cy="771528"/>
        </a:xfrm>
        <a:prstGeom prst="downArrowCallout">
          <a:avLst/>
        </a:prstGeom>
        <a:noFill/>
        <a:ln w="25400" cap="flat" cmpd="sng" algn="ctr">
          <a:solidFill>
            <a:srgbClr val="0000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3</xdr:col>
      <xdr:colOff>228601</xdr:colOff>
      <xdr:row>337</xdr:row>
      <xdr:rowOff>133351</xdr:rowOff>
    </xdr:from>
    <xdr:to>
      <xdr:col>3</xdr:col>
      <xdr:colOff>666751</xdr:colOff>
      <xdr:row>339</xdr:row>
      <xdr:rowOff>76200</xdr:rowOff>
    </xdr:to>
    <xdr:sp macro="" textlink="">
      <xdr:nvSpPr>
        <xdr:cNvPr id="191" name="テキスト ボックス 190">
          <a:extLst>
            <a:ext uri="{FF2B5EF4-FFF2-40B4-BE49-F238E27FC236}">
              <a16:creationId xmlns="" xmlns:a16="http://schemas.microsoft.com/office/drawing/2014/main" id="{064BFBAC-27A9-415E-9FA1-F7F1A3343F55}"/>
            </a:ext>
          </a:extLst>
        </xdr:cNvPr>
        <xdr:cNvSpPr txBox="1"/>
      </xdr:nvSpPr>
      <xdr:spPr>
        <a:xfrm>
          <a:off x="2381251" y="63426976"/>
          <a:ext cx="438150" cy="285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Ｓ１</a:t>
          </a:r>
        </a:p>
      </xdr:txBody>
    </xdr:sp>
    <xdr:clientData/>
  </xdr:twoCellAnchor>
  <xdr:twoCellAnchor>
    <xdr:from>
      <xdr:col>3</xdr:col>
      <xdr:colOff>438150</xdr:colOff>
      <xdr:row>605</xdr:row>
      <xdr:rowOff>114300</xdr:rowOff>
    </xdr:from>
    <xdr:to>
      <xdr:col>4</xdr:col>
      <xdr:colOff>76200</xdr:colOff>
      <xdr:row>606</xdr:row>
      <xdr:rowOff>133350</xdr:rowOff>
    </xdr:to>
    <xdr:sp macro="" textlink="">
      <xdr:nvSpPr>
        <xdr:cNvPr id="204" name="円/楕円 180">
          <a:extLst>
            <a:ext uri="{FF2B5EF4-FFF2-40B4-BE49-F238E27FC236}">
              <a16:creationId xmlns="" xmlns:a16="http://schemas.microsoft.com/office/drawing/2014/main" id="{DB7A3E66-472D-4A2F-B5B7-75F0B1BE4867}"/>
            </a:ext>
          </a:extLst>
        </xdr:cNvPr>
        <xdr:cNvSpPr/>
      </xdr:nvSpPr>
      <xdr:spPr>
        <a:xfrm>
          <a:off x="2590800" y="111756825"/>
          <a:ext cx="323850" cy="1905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672</xdr:row>
      <xdr:rowOff>0</xdr:rowOff>
    </xdr:from>
    <xdr:to>
      <xdr:col>16</xdr:col>
      <xdr:colOff>465265</xdr:colOff>
      <xdr:row>707</xdr:row>
      <xdr:rowOff>161155</xdr:rowOff>
    </xdr:to>
    <xdr:pic>
      <xdr:nvPicPr>
        <xdr:cNvPr id="205" name="図 204">
          <a:extLst>
            <a:ext uri="{FF2B5EF4-FFF2-40B4-BE49-F238E27FC236}">
              <a16:creationId xmlns="" xmlns:a16="http://schemas.microsoft.com/office/drawing/2014/main" id="{6409A296-79F5-4408-B877-14D2142A4B94}"/>
            </a:ext>
          </a:extLst>
        </xdr:cNvPr>
        <xdr:cNvPicPr>
          <a:picLocks noChangeAspect="1"/>
        </xdr:cNvPicPr>
      </xdr:nvPicPr>
      <xdr:blipFill>
        <a:blip xmlns:r="http://schemas.openxmlformats.org/officeDocument/2006/relationships" r:embed="rId29"/>
        <a:stretch>
          <a:fillRect/>
        </a:stretch>
      </xdr:blipFill>
      <xdr:spPr>
        <a:xfrm>
          <a:off x="0" y="123129675"/>
          <a:ext cx="11676190" cy="6161905"/>
        </a:xfrm>
        <a:prstGeom prst="rect">
          <a:avLst/>
        </a:prstGeom>
      </xdr:spPr>
    </xdr:pic>
    <xdr:clientData/>
  </xdr:twoCellAnchor>
  <xdr:twoCellAnchor>
    <xdr:from>
      <xdr:col>7</xdr:col>
      <xdr:colOff>381000</xdr:colOff>
      <xdr:row>756</xdr:row>
      <xdr:rowOff>76200</xdr:rowOff>
    </xdr:from>
    <xdr:to>
      <xdr:col>9</xdr:col>
      <xdr:colOff>0</xdr:colOff>
      <xdr:row>757</xdr:row>
      <xdr:rowOff>85725</xdr:rowOff>
    </xdr:to>
    <xdr:sp macro="" textlink="">
      <xdr:nvSpPr>
        <xdr:cNvPr id="206" name="円/楕円 153">
          <a:extLst>
            <a:ext uri="{FF2B5EF4-FFF2-40B4-BE49-F238E27FC236}">
              <a16:creationId xmlns="" xmlns:a16="http://schemas.microsoft.com/office/drawing/2014/main" id="{C5007242-739C-4E90-AFF3-8126C0B41269}"/>
            </a:ext>
          </a:extLst>
        </xdr:cNvPr>
        <xdr:cNvSpPr/>
      </xdr:nvSpPr>
      <xdr:spPr>
        <a:xfrm>
          <a:off x="5419725" y="137645775"/>
          <a:ext cx="990600" cy="1809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162</xdr:row>
      <xdr:rowOff>161925</xdr:rowOff>
    </xdr:from>
    <xdr:to>
      <xdr:col>9</xdr:col>
      <xdr:colOff>504825</xdr:colOff>
      <xdr:row>179</xdr:row>
      <xdr:rowOff>87687</xdr:rowOff>
    </xdr:to>
    <xdr:pic>
      <xdr:nvPicPr>
        <xdr:cNvPr id="213" name="図 212">
          <a:extLst>
            <a:ext uri="{FF2B5EF4-FFF2-40B4-BE49-F238E27FC236}">
              <a16:creationId xmlns="" xmlns:a16="http://schemas.microsoft.com/office/drawing/2014/main" id="{BA8DC426-FEFF-49D9-9C4D-E77834F39B99}"/>
            </a:ext>
          </a:extLst>
        </xdr:cNvPr>
        <xdr:cNvPicPr>
          <a:picLocks noChangeAspect="1"/>
        </xdr:cNvPicPr>
      </xdr:nvPicPr>
      <xdr:blipFill>
        <a:blip xmlns:r="http://schemas.openxmlformats.org/officeDocument/2006/relationships" r:embed="rId10"/>
        <a:stretch>
          <a:fillRect/>
        </a:stretch>
      </xdr:blipFill>
      <xdr:spPr>
        <a:xfrm>
          <a:off x="0" y="28898850"/>
          <a:ext cx="6915150" cy="2897562"/>
        </a:xfrm>
        <a:prstGeom prst="rect">
          <a:avLst/>
        </a:prstGeom>
      </xdr:spPr>
    </xdr:pic>
    <xdr:clientData/>
  </xdr:twoCellAnchor>
  <xdr:twoCellAnchor editAs="oneCell">
    <xdr:from>
      <xdr:col>10</xdr:col>
      <xdr:colOff>609600</xdr:colOff>
      <xdr:row>90</xdr:row>
      <xdr:rowOff>161925</xdr:rowOff>
    </xdr:from>
    <xdr:to>
      <xdr:col>20</xdr:col>
      <xdr:colOff>666750</xdr:colOff>
      <xdr:row>107</xdr:row>
      <xdr:rowOff>144837</xdr:rowOff>
    </xdr:to>
    <xdr:pic>
      <xdr:nvPicPr>
        <xdr:cNvPr id="216" name="図 215">
          <a:extLst>
            <a:ext uri="{FF2B5EF4-FFF2-40B4-BE49-F238E27FC236}">
              <a16:creationId xmlns="" xmlns:a16="http://schemas.microsoft.com/office/drawing/2014/main" id="{6AACACF9-9128-4F92-AD19-35086CDBEC1B}"/>
            </a:ext>
          </a:extLst>
        </xdr:cNvPr>
        <xdr:cNvPicPr>
          <a:picLocks noChangeAspect="1"/>
        </xdr:cNvPicPr>
      </xdr:nvPicPr>
      <xdr:blipFill>
        <a:blip xmlns:r="http://schemas.openxmlformats.org/officeDocument/2006/relationships" r:embed="rId10"/>
        <a:stretch>
          <a:fillRect/>
        </a:stretch>
      </xdr:blipFill>
      <xdr:spPr>
        <a:xfrm>
          <a:off x="7705725" y="16964025"/>
          <a:ext cx="6915150" cy="2897562"/>
        </a:xfrm>
        <a:prstGeom prst="rect">
          <a:avLst/>
        </a:prstGeom>
      </xdr:spPr>
    </xdr:pic>
    <xdr:clientData/>
  </xdr:twoCellAnchor>
  <xdr:twoCellAnchor editAs="oneCell">
    <xdr:from>
      <xdr:col>0</xdr:col>
      <xdr:colOff>95250</xdr:colOff>
      <xdr:row>44</xdr:row>
      <xdr:rowOff>142875</xdr:rowOff>
    </xdr:from>
    <xdr:to>
      <xdr:col>9</xdr:col>
      <xdr:colOff>600075</xdr:colOff>
      <xdr:row>58</xdr:row>
      <xdr:rowOff>21012</xdr:rowOff>
    </xdr:to>
    <xdr:pic>
      <xdr:nvPicPr>
        <xdr:cNvPr id="218" name="図 217">
          <a:extLst>
            <a:ext uri="{FF2B5EF4-FFF2-40B4-BE49-F238E27FC236}">
              <a16:creationId xmlns="" xmlns:a16="http://schemas.microsoft.com/office/drawing/2014/main" id="{71437302-E68F-4EDA-B074-6BCD85E9AF69}"/>
            </a:ext>
          </a:extLst>
        </xdr:cNvPr>
        <xdr:cNvPicPr>
          <a:picLocks noChangeAspect="1"/>
        </xdr:cNvPicPr>
      </xdr:nvPicPr>
      <xdr:blipFill>
        <a:blip xmlns:r="http://schemas.openxmlformats.org/officeDocument/2006/relationships" r:embed="rId10"/>
        <a:stretch>
          <a:fillRect/>
        </a:stretch>
      </xdr:blipFill>
      <xdr:spPr>
        <a:xfrm>
          <a:off x="95250" y="8439150"/>
          <a:ext cx="6915150" cy="2897562"/>
        </a:xfrm>
        <a:prstGeom prst="rect">
          <a:avLst/>
        </a:prstGeom>
      </xdr:spPr>
    </xdr:pic>
    <xdr:clientData/>
  </xdr:twoCellAnchor>
  <xdr:twoCellAnchor>
    <xdr:from>
      <xdr:col>0</xdr:col>
      <xdr:colOff>666750</xdr:colOff>
      <xdr:row>166</xdr:row>
      <xdr:rowOff>104775</xdr:rowOff>
    </xdr:from>
    <xdr:to>
      <xdr:col>1</xdr:col>
      <xdr:colOff>200025</xdr:colOff>
      <xdr:row>167</xdr:row>
      <xdr:rowOff>28575</xdr:rowOff>
    </xdr:to>
    <xdr:sp macro="" textlink="">
      <xdr:nvSpPr>
        <xdr:cNvPr id="17" name="楕円 16">
          <a:extLst>
            <a:ext uri="{FF2B5EF4-FFF2-40B4-BE49-F238E27FC236}">
              <a16:creationId xmlns="" xmlns:a16="http://schemas.microsoft.com/office/drawing/2014/main" id="{E581DC51-DD93-483B-9F68-DAFCA5000AAB}"/>
            </a:ext>
          </a:extLst>
        </xdr:cNvPr>
        <xdr:cNvSpPr/>
      </xdr:nvSpPr>
      <xdr:spPr>
        <a:xfrm>
          <a:off x="666750" y="30146625"/>
          <a:ext cx="314325" cy="952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196</xdr:row>
      <xdr:rowOff>0</xdr:rowOff>
    </xdr:from>
    <xdr:to>
      <xdr:col>12</xdr:col>
      <xdr:colOff>37037</xdr:colOff>
      <xdr:row>214</xdr:row>
      <xdr:rowOff>9138</xdr:rowOff>
    </xdr:to>
    <xdr:pic>
      <xdr:nvPicPr>
        <xdr:cNvPr id="159" name="図 158">
          <a:extLst>
            <a:ext uri="{FF2B5EF4-FFF2-40B4-BE49-F238E27FC236}">
              <a16:creationId xmlns="" xmlns:a16="http://schemas.microsoft.com/office/drawing/2014/main" id="{484DD8A6-36D6-48B9-A549-2FA3EAEB5DF0}"/>
            </a:ext>
          </a:extLst>
        </xdr:cNvPr>
        <xdr:cNvPicPr>
          <a:picLocks noChangeAspect="1"/>
        </xdr:cNvPicPr>
      </xdr:nvPicPr>
      <xdr:blipFill>
        <a:blip xmlns:r="http://schemas.openxmlformats.org/officeDocument/2006/relationships" r:embed="rId30"/>
        <a:stretch>
          <a:fillRect/>
        </a:stretch>
      </xdr:blipFill>
      <xdr:spPr>
        <a:xfrm>
          <a:off x="0" y="35194875"/>
          <a:ext cx="8504762" cy="3095238"/>
        </a:xfrm>
        <a:prstGeom prst="rect">
          <a:avLst/>
        </a:prstGeom>
      </xdr:spPr>
    </xdr:pic>
    <xdr:clientData/>
  </xdr:twoCellAnchor>
  <xdr:twoCellAnchor>
    <xdr:from>
      <xdr:col>17</xdr:col>
      <xdr:colOff>152400</xdr:colOff>
      <xdr:row>207</xdr:row>
      <xdr:rowOff>9525</xdr:rowOff>
    </xdr:from>
    <xdr:to>
      <xdr:col>23</xdr:col>
      <xdr:colOff>323850</xdr:colOff>
      <xdr:row>210</xdr:row>
      <xdr:rowOff>9525</xdr:rowOff>
    </xdr:to>
    <xdr:sp macro="" textlink="">
      <xdr:nvSpPr>
        <xdr:cNvPr id="208" name="楕円 207">
          <a:extLst>
            <a:ext uri="{FF2B5EF4-FFF2-40B4-BE49-F238E27FC236}">
              <a16:creationId xmlns="" xmlns:a16="http://schemas.microsoft.com/office/drawing/2014/main" id="{C4664226-2680-4DB6-BE4D-E55AA48CF213}"/>
            </a:ext>
          </a:extLst>
        </xdr:cNvPr>
        <xdr:cNvSpPr/>
      </xdr:nvSpPr>
      <xdr:spPr>
        <a:xfrm>
          <a:off x="12049125" y="37090350"/>
          <a:ext cx="4286250" cy="5143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190500</xdr:colOff>
      <xdr:row>194</xdr:row>
      <xdr:rowOff>19050</xdr:rowOff>
    </xdr:from>
    <xdr:to>
      <xdr:col>17</xdr:col>
      <xdr:colOff>523875</xdr:colOff>
      <xdr:row>207</xdr:row>
      <xdr:rowOff>47625</xdr:rowOff>
    </xdr:to>
    <xdr:cxnSp macro="">
      <xdr:nvCxnSpPr>
        <xdr:cNvPr id="212" name="直線矢印コネクタ 211">
          <a:extLst>
            <a:ext uri="{FF2B5EF4-FFF2-40B4-BE49-F238E27FC236}">
              <a16:creationId xmlns="" xmlns:a16="http://schemas.microsoft.com/office/drawing/2014/main" id="{F975F920-4997-41B0-B449-7A222C24E33C}"/>
            </a:ext>
          </a:extLst>
        </xdr:cNvPr>
        <xdr:cNvCxnSpPr/>
      </xdr:nvCxnSpPr>
      <xdr:spPr>
        <a:xfrm>
          <a:off x="5915025" y="34871025"/>
          <a:ext cx="6505575" cy="22574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0</xdr:colOff>
      <xdr:row>180</xdr:row>
      <xdr:rowOff>0</xdr:rowOff>
    </xdr:from>
    <xdr:to>
      <xdr:col>27</xdr:col>
      <xdr:colOff>504592</xdr:colOff>
      <xdr:row>195</xdr:row>
      <xdr:rowOff>85392</xdr:rowOff>
    </xdr:to>
    <xdr:pic>
      <xdr:nvPicPr>
        <xdr:cNvPr id="217" name="図 216">
          <a:extLst>
            <a:ext uri="{FF2B5EF4-FFF2-40B4-BE49-F238E27FC236}">
              <a16:creationId xmlns="" xmlns:a16="http://schemas.microsoft.com/office/drawing/2014/main" id="{E515A4C9-09E0-4279-8963-C2DA9EC0F5F2}"/>
            </a:ext>
          </a:extLst>
        </xdr:cNvPr>
        <xdr:cNvPicPr>
          <a:picLocks noChangeAspect="1"/>
        </xdr:cNvPicPr>
      </xdr:nvPicPr>
      <xdr:blipFill>
        <a:blip xmlns:r="http://schemas.openxmlformats.org/officeDocument/2006/relationships" r:embed="rId9"/>
        <a:stretch>
          <a:fillRect/>
        </a:stretch>
      </xdr:blipFill>
      <xdr:spPr>
        <a:xfrm>
          <a:off x="18068925" y="32442150"/>
          <a:ext cx="1866667" cy="2666667"/>
        </a:xfrm>
        <a:prstGeom prst="rect">
          <a:avLst/>
        </a:prstGeom>
      </xdr:spPr>
    </xdr:pic>
    <xdr:clientData/>
  </xdr:twoCellAnchor>
  <xdr:twoCellAnchor editAs="oneCell">
    <xdr:from>
      <xdr:col>0</xdr:col>
      <xdr:colOff>0</xdr:colOff>
      <xdr:row>234</xdr:row>
      <xdr:rowOff>38100</xdr:rowOff>
    </xdr:from>
    <xdr:to>
      <xdr:col>9</xdr:col>
      <xdr:colOff>56342</xdr:colOff>
      <xdr:row>254</xdr:row>
      <xdr:rowOff>37671</xdr:rowOff>
    </xdr:to>
    <xdr:pic>
      <xdr:nvPicPr>
        <xdr:cNvPr id="24" name="図 23">
          <a:extLst>
            <a:ext uri="{FF2B5EF4-FFF2-40B4-BE49-F238E27FC236}">
              <a16:creationId xmlns="" xmlns:a16="http://schemas.microsoft.com/office/drawing/2014/main" id="{AEE2A622-F6C1-40C0-96A4-059B90F17A0D}"/>
            </a:ext>
          </a:extLst>
        </xdr:cNvPr>
        <xdr:cNvPicPr>
          <a:picLocks noChangeAspect="1"/>
        </xdr:cNvPicPr>
      </xdr:nvPicPr>
      <xdr:blipFill>
        <a:blip xmlns:r="http://schemas.openxmlformats.org/officeDocument/2006/relationships" r:embed="rId31"/>
        <a:stretch>
          <a:fillRect/>
        </a:stretch>
      </xdr:blipFill>
      <xdr:spPr>
        <a:xfrm>
          <a:off x="0" y="41757600"/>
          <a:ext cx="6466667" cy="3428571"/>
        </a:xfrm>
        <a:prstGeom prst="rect">
          <a:avLst/>
        </a:prstGeom>
      </xdr:spPr>
    </xdr:pic>
    <xdr:clientData/>
  </xdr:twoCellAnchor>
  <xdr:twoCellAnchor>
    <xdr:from>
      <xdr:col>22</xdr:col>
      <xdr:colOff>28575</xdr:colOff>
      <xdr:row>196</xdr:row>
      <xdr:rowOff>114300</xdr:rowOff>
    </xdr:from>
    <xdr:to>
      <xdr:col>22</xdr:col>
      <xdr:colOff>476251</xdr:colOff>
      <xdr:row>198</xdr:row>
      <xdr:rowOff>133350</xdr:rowOff>
    </xdr:to>
    <xdr:sp macro="" textlink="">
      <xdr:nvSpPr>
        <xdr:cNvPr id="222" name="下矢印吹き出し 223">
          <a:extLst>
            <a:ext uri="{FF2B5EF4-FFF2-40B4-BE49-F238E27FC236}">
              <a16:creationId xmlns="" xmlns:a16="http://schemas.microsoft.com/office/drawing/2014/main" id="{7FD3FE68-76BD-4C1A-971C-547AA3C34130}"/>
            </a:ext>
          </a:extLst>
        </xdr:cNvPr>
        <xdr:cNvSpPr/>
      </xdr:nvSpPr>
      <xdr:spPr>
        <a:xfrm>
          <a:off x="15354300" y="35309175"/>
          <a:ext cx="447676" cy="361950"/>
        </a:xfrm>
        <a:prstGeom prst="downArrowCallout">
          <a:avLst/>
        </a:prstGeom>
        <a:noFill/>
        <a:ln w="25400" cap="flat" cmpd="sng" algn="ctr">
          <a:solidFill>
            <a:srgbClr val="0000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22</xdr:col>
      <xdr:colOff>76200</xdr:colOff>
      <xdr:row>196</xdr:row>
      <xdr:rowOff>133350</xdr:rowOff>
    </xdr:from>
    <xdr:to>
      <xdr:col>22</xdr:col>
      <xdr:colOff>476250</xdr:colOff>
      <xdr:row>197</xdr:row>
      <xdr:rowOff>161925</xdr:rowOff>
    </xdr:to>
    <xdr:sp macro="" textlink="">
      <xdr:nvSpPr>
        <xdr:cNvPr id="224" name="テキスト ボックス 223">
          <a:extLst>
            <a:ext uri="{FF2B5EF4-FFF2-40B4-BE49-F238E27FC236}">
              <a16:creationId xmlns="" xmlns:a16="http://schemas.microsoft.com/office/drawing/2014/main" id="{4E51223B-C5CC-46F3-BD87-60F2B91EFBC2}"/>
            </a:ext>
          </a:extLst>
        </xdr:cNvPr>
        <xdr:cNvSpPr txBox="1"/>
      </xdr:nvSpPr>
      <xdr:spPr>
        <a:xfrm>
          <a:off x="15401925" y="35328225"/>
          <a:ext cx="400050" cy="2000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Ｓ１</a:t>
          </a:r>
        </a:p>
      </xdr:txBody>
    </xdr:sp>
    <xdr:clientData/>
  </xdr:twoCellAnchor>
  <xdr:twoCellAnchor editAs="oneCell">
    <xdr:from>
      <xdr:col>0</xdr:col>
      <xdr:colOff>0</xdr:colOff>
      <xdr:row>273</xdr:row>
      <xdr:rowOff>57150</xdr:rowOff>
    </xdr:from>
    <xdr:to>
      <xdr:col>9</xdr:col>
      <xdr:colOff>75389</xdr:colOff>
      <xdr:row>296</xdr:row>
      <xdr:rowOff>47133</xdr:rowOff>
    </xdr:to>
    <xdr:pic>
      <xdr:nvPicPr>
        <xdr:cNvPr id="232" name="図 231">
          <a:extLst>
            <a:ext uri="{FF2B5EF4-FFF2-40B4-BE49-F238E27FC236}">
              <a16:creationId xmlns="" xmlns:a16="http://schemas.microsoft.com/office/drawing/2014/main" id="{85A5DC39-3585-43A4-8CEF-5B677196EC61}"/>
            </a:ext>
          </a:extLst>
        </xdr:cNvPr>
        <xdr:cNvPicPr>
          <a:picLocks noChangeAspect="1"/>
        </xdr:cNvPicPr>
      </xdr:nvPicPr>
      <xdr:blipFill>
        <a:blip xmlns:r="http://schemas.openxmlformats.org/officeDocument/2006/relationships" r:embed="rId32"/>
        <a:stretch>
          <a:fillRect/>
        </a:stretch>
      </xdr:blipFill>
      <xdr:spPr>
        <a:xfrm>
          <a:off x="0" y="48463200"/>
          <a:ext cx="6485714" cy="3933333"/>
        </a:xfrm>
        <a:prstGeom prst="rect">
          <a:avLst/>
        </a:prstGeom>
      </xdr:spPr>
    </xdr:pic>
    <xdr:clientData/>
  </xdr:twoCellAnchor>
  <xdr:twoCellAnchor editAs="oneCell">
    <xdr:from>
      <xdr:col>2</xdr:col>
      <xdr:colOff>533400</xdr:colOff>
      <xdr:row>304</xdr:row>
      <xdr:rowOff>47625</xdr:rowOff>
    </xdr:from>
    <xdr:to>
      <xdr:col>12</xdr:col>
      <xdr:colOff>600075</xdr:colOff>
      <xdr:row>305</xdr:row>
      <xdr:rowOff>114270</xdr:rowOff>
    </xdr:to>
    <xdr:pic>
      <xdr:nvPicPr>
        <xdr:cNvPr id="223" name="図 222">
          <a:extLst>
            <a:ext uri="{FF2B5EF4-FFF2-40B4-BE49-F238E27FC236}">
              <a16:creationId xmlns="" xmlns:a16="http://schemas.microsoft.com/office/drawing/2014/main" id="{FB7ED89D-FDBB-4D8D-9233-218D42D0F399}"/>
            </a:ext>
          </a:extLst>
        </xdr:cNvPr>
        <xdr:cNvPicPr>
          <a:picLocks noChangeAspect="1"/>
        </xdr:cNvPicPr>
      </xdr:nvPicPr>
      <xdr:blipFill>
        <a:blip xmlns:r="http://schemas.openxmlformats.org/officeDocument/2006/relationships" r:embed="rId1"/>
        <a:stretch>
          <a:fillRect/>
        </a:stretch>
      </xdr:blipFill>
      <xdr:spPr>
        <a:xfrm>
          <a:off x="2000250" y="53787675"/>
          <a:ext cx="7067550" cy="238095"/>
        </a:xfrm>
        <a:prstGeom prst="rect">
          <a:avLst/>
        </a:prstGeom>
      </xdr:spPr>
    </xdr:pic>
    <xdr:clientData/>
  </xdr:twoCellAnchor>
  <xdr:twoCellAnchor editAs="oneCell">
    <xdr:from>
      <xdr:col>0</xdr:col>
      <xdr:colOff>19051</xdr:colOff>
      <xdr:row>412</xdr:row>
      <xdr:rowOff>28575</xdr:rowOff>
    </xdr:from>
    <xdr:to>
      <xdr:col>16</xdr:col>
      <xdr:colOff>419100</xdr:colOff>
      <xdr:row>430</xdr:row>
      <xdr:rowOff>75808</xdr:rowOff>
    </xdr:to>
    <xdr:pic>
      <xdr:nvPicPr>
        <xdr:cNvPr id="28" name="図 27">
          <a:extLst>
            <a:ext uri="{FF2B5EF4-FFF2-40B4-BE49-F238E27FC236}">
              <a16:creationId xmlns="" xmlns:a16="http://schemas.microsoft.com/office/drawing/2014/main" id="{C0F4EADE-7B13-457A-BFB8-BC30D9D932F0}"/>
            </a:ext>
          </a:extLst>
        </xdr:cNvPr>
        <xdr:cNvPicPr>
          <a:picLocks noChangeAspect="1"/>
        </xdr:cNvPicPr>
      </xdr:nvPicPr>
      <xdr:blipFill>
        <a:blip xmlns:r="http://schemas.openxmlformats.org/officeDocument/2006/relationships" r:embed="rId33"/>
        <a:stretch>
          <a:fillRect/>
        </a:stretch>
      </xdr:blipFill>
      <xdr:spPr>
        <a:xfrm>
          <a:off x="19051" y="72285225"/>
          <a:ext cx="11610974" cy="3133333"/>
        </a:xfrm>
        <a:prstGeom prst="rect">
          <a:avLst/>
        </a:prstGeom>
      </xdr:spPr>
    </xdr:pic>
    <xdr:clientData/>
  </xdr:twoCellAnchor>
  <xdr:twoCellAnchor editAs="oneCell">
    <xdr:from>
      <xdr:col>0</xdr:col>
      <xdr:colOff>0</xdr:colOff>
      <xdr:row>467</xdr:row>
      <xdr:rowOff>123825</xdr:rowOff>
    </xdr:from>
    <xdr:to>
      <xdr:col>9</xdr:col>
      <xdr:colOff>437294</xdr:colOff>
      <xdr:row>488</xdr:row>
      <xdr:rowOff>132899</xdr:rowOff>
    </xdr:to>
    <xdr:pic>
      <xdr:nvPicPr>
        <xdr:cNvPr id="249" name="図 248">
          <a:extLst>
            <a:ext uri="{FF2B5EF4-FFF2-40B4-BE49-F238E27FC236}">
              <a16:creationId xmlns="" xmlns:a16="http://schemas.microsoft.com/office/drawing/2014/main" id="{89A6122D-C365-48EC-87E1-696A5FCE87A8}"/>
            </a:ext>
          </a:extLst>
        </xdr:cNvPr>
        <xdr:cNvPicPr>
          <a:picLocks noChangeAspect="1"/>
        </xdr:cNvPicPr>
      </xdr:nvPicPr>
      <xdr:blipFill>
        <a:blip xmlns:r="http://schemas.openxmlformats.org/officeDocument/2006/relationships" r:embed="rId7"/>
        <a:stretch>
          <a:fillRect/>
        </a:stretch>
      </xdr:blipFill>
      <xdr:spPr>
        <a:xfrm>
          <a:off x="0" y="81810225"/>
          <a:ext cx="6847619" cy="3609524"/>
        </a:xfrm>
        <a:prstGeom prst="rect">
          <a:avLst/>
        </a:prstGeom>
      </xdr:spPr>
    </xdr:pic>
    <xdr:clientData/>
  </xdr:twoCellAnchor>
  <xdr:twoCellAnchor editAs="oneCell">
    <xdr:from>
      <xdr:col>0</xdr:col>
      <xdr:colOff>0</xdr:colOff>
      <xdr:row>512</xdr:row>
      <xdr:rowOff>76200</xdr:rowOff>
    </xdr:from>
    <xdr:to>
      <xdr:col>10</xdr:col>
      <xdr:colOff>313399</xdr:colOff>
      <xdr:row>535</xdr:row>
      <xdr:rowOff>18564</xdr:rowOff>
    </xdr:to>
    <xdr:pic>
      <xdr:nvPicPr>
        <xdr:cNvPr id="6" name="図 5">
          <a:extLst>
            <a:ext uri="{FF2B5EF4-FFF2-40B4-BE49-F238E27FC236}">
              <a16:creationId xmlns="" xmlns:a16="http://schemas.microsoft.com/office/drawing/2014/main" id="{5E8E3213-467A-4E2D-A262-DE4A804DE176}"/>
            </a:ext>
          </a:extLst>
        </xdr:cNvPr>
        <xdr:cNvPicPr>
          <a:picLocks noChangeAspect="1"/>
        </xdr:cNvPicPr>
      </xdr:nvPicPr>
      <xdr:blipFill>
        <a:blip xmlns:r="http://schemas.openxmlformats.org/officeDocument/2006/relationships" r:embed="rId34"/>
        <a:stretch>
          <a:fillRect/>
        </a:stretch>
      </xdr:blipFill>
      <xdr:spPr>
        <a:xfrm>
          <a:off x="0" y="89477850"/>
          <a:ext cx="7409524" cy="38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533400</xdr:colOff>
      <xdr:row>0</xdr:row>
      <xdr:rowOff>0</xdr:rowOff>
    </xdr:from>
    <xdr:to>
      <xdr:col>3</xdr:col>
      <xdr:colOff>657225</xdr:colOff>
      <xdr:row>0</xdr:row>
      <xdr:rowOff>0</xdr:rowOff>
    </xdr:to>
    <xdr:sp macro="" textlink="">
      <xdr:nvSpPr>
        <xdr:cNvPr id="50" name="フローチャート: 端子 1">
          <a:extLst>
            <a:ext uri="{FF2B5EF4-FFF2-40B4-BE49-F238E27FC236}">
              <a16:creationId xmlns="" xmlns:a16="http://schemas.microsoft.com/office/drawing/2014/main" id="{00000000-0008-0000-0800-000032000000}"/>
            </a:ext>
          </a:extLst>
        </xdr:cNvPr>
        <xdr:cNvSpPr/>
      </xdr:nvSpPr>
      <xdr:spPr>
        <a:xfrm>
          <a:off x="1219200" y="57150"/>
          <a:ext cx="1495425" cy="285750"/>
        </a:xfrm>
        <a:prstGeom prst="flowChartTerminator">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657224</xdr:colOff>
      <xdr:row>0</xdr:row>
      <xdr:rowOff>0</xdr:rowOff>
    </xdr:from>
    <xdr:to>
      <xdr:col>3</xdr:col>
      <xdr:colOff>457199</xdr:colOff>
      <xdr:row>0</xdr:row>
      <xdr:rowOff>0</xdr:rowOff>
    </xdr:to>
    <xdr:sp macro="" textlink="">
      <xdr:nvSpPr>
        <xdr:cNvPr id="51" name="テキスト ボックス 50">
          <a:extLst>
            <a:ext uri="{FF2B5EF4-FFF2-40B4-BE49-F238E27FC236}">
              <a16:creationId xmlns="" xmlns:a16="http://schemas.microsoft.com/office/drawing/2014/main" id="{00000000-0008-0000-0800-000033000000}"/>
            </a:ext>
          </a:extLst>
        </xdr:cNvPr>
        <xdr:cNvSpPr txBox="1"/>
      </xdr:nvSpPr>
      <xdr:spPr>
        <a:xfrm>
          <a:off x="1343024" y="85726"/>
          <a:ext cx="1171575"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スタート　導入時</a:t>
          </a:r>
          <a:endParaRPr kumimoji="1" lang="en-US" altLang="ja-JP" sz="1100"/>
        </a:p>
        <a:p>
          <a:endParaRPr kumimoji="1" lang="en-US" altLang="ja-JP" sz="1100"/>
        </a:p>
        <a:p>
          <a:endParaRPr kumimoji="1" lang="ja-JP" altLang="en-US" sz="1100"/>
        </a:p>
      </xdr:txBody>
    </xdr:sp>
    <xdr:clientData/>
  </xdr:twoCellAnchor>
  <xdr:twoCellAnchor>
    <xdr:from>
      <xdr:col>1</xdr:col>
      <xdr:colOff>600075</xdr:colOff>
      <xdr:row>0</xdr:row>
      <xdr:rowOff>0</xdr:rowOff>
    </xdr:from>
    <xdr:to>
      <xdr:col>3</xdr:col>
      <xdr:colOff>676275</xdr:colOff>
      <xdr:row>0</xdr:row>
      <xdr:rowOff>0</xdr:rowOff>
    </xdr:to>
    <xdr:sp macro="" textlink="">
      <xdr:nvSpPr>
        <xdr:cNvPr id="53" name="フローチャート: 処理 52">
          <a:extLst>
            <a:ext uri="{FF2B5EF4-FFF2-40B4-BE49-F238E27FC236}">
              <a16:creationId xmlns="" xmlns:a16="http://schemas.microsoft.com/office/drawing/2014/main" id="{00000000-0008-0000-0800-000035000000}"/>
            </a:ext>
          </a:extLst>
        </xdr:cNvPr>
        <xdr:cNvSpPr/>
      </xdr:nvSpPr>
      <xdr:spPr>
        <a:xfrm>
          <a:off x="1285875" y="542925"/>
          <a:ext cx="1447800" cy="381000"/>
        </a:xfrm>
        <a:prstGeom prst="flowChartProcess">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590550</xdr:colOff>
      <xdr:row>0</xdr:row>
      <xdr:rowOff>0</xdr:rowOff>
    </xdr:from>
    <xdr:to>
      <xdr:col>3</xdr:col>
      <xdr:colOff>666749</xdr:colOff>
      <xdr:row>0</xdr:row>
      <xdr:rowOff>0</xdr:rowOff>
    </xdr:to>
    <xdr:sp macro="" textlink="">
      <xdr:nvSpPr>
        <xdr:cNvPr id="54" name="フローチャート: 処理 53">
          <a:extLst>
            <a:ext uri="{FF2B5EF4-FFF2-40B4-BE49-F238E27FC236}">
              <a16:creationId xmlns="" xmlns:a16="http://schemas.microsoft.com/office/drawing/2014/main" id="{00000000-0008-0000-0800-000036000000}"/>
            </a:ext>
          </a:extLst>
        </xdr:cNvPr>
        <xdr:cNvSpPr/>
      </xdr:nvSpPr>
      <xdr:spPr>
        <a:xfrm>
          <a:off x="1276350" y="1123950"/>
          <a:ext cx="1447799" cy="409575"/>
        </a:xfrm>
        <a:prstGeom prst="flowChartProcess">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619125</xdr:colOff>
      <xdr:row>0</xdr:row>
      <xdr:rowOff>0</xdr:rowOff>
    </xdr:from>
    <xdr:to>
      <xdr:col>4</xdr:col>
      <xdr:colOff>28574</xdr:colOff>
      <xdr:row>0</xdr:row>
      <xdr:rowOff>0</xdr:rowOff>
    </xdr:to>
    <xdr:sp macro="" textlink="">
      <xdr:nvSpPr>
        <xdr:cNvPr id="56" name="フローチャート: 処理 55">
          <a:extLst>
            <a:ext uri="{FF2B5EF4-FFF2-40B4-BE49-F238E27FC236}">
              <a16:creationId xmlns="" xmlns:a16="http://schemas.microsoft.com/office/drawing/2014/main" id="{00000000-0008-0000-0800-000038000000}"/>
            </a:ext>
          </a:extLst>
        </xdr:cNvPr>
        <xdr:cNvSpPr/>
      </xdr:nvSpPr>
      <xdr:spPr>
        <a:xfrm>
          <a:off x="1304925" y="1743075"/>
          <a:ext cx="1466849" cy="409575"/>
        </a:xfrm>
        <a:prstGeom prst="flowChartProcess">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619125</xdr:colOff>
      <xdr:row>0</xdr:row>
      <xdr:rowOff>0</xdr:rowOff>
    </xdr:from>
    <xdr:to>
      <xdr:col>4</xdr:col>
      <xdr:colOff>28574</xdr:colOff>
      <xdr:row>0</xdr:row>
      <xdr:rowOff>0</xdr:rowOff>
    </xdr:to>
    <xdr:sp macro="" textlink="">
      <xdr:nvSpPr>
        <xdr:cNvPr id="58" name="フローチャート: 処理 57">
          <a:extLst>
            <a:ext uri="{FF2B5EF4-FFF2-40B4-BE49-F238E27FC236}">
              <a16:creationId xmlns="" xmlns:a16="http://schemas.microsoft.com/office/drawing/2014/main" id="{00000000-0008-0000-0800-00003A000000}"/>
            </a:ext>
          </a:extLst>
        </xdr:cNvPr>
        <xdr:cNvSpPr/>
      </xdr:nvSpPr>
      <xdr:spPr>
        <a:xfrm>
          <a:off x="1304925" y="2343150"/>
          <a:ext cx="1466849" cy="409575"/>
        </a:xfrm>
        <a:prstGeom prst="flowChartProcess">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657225</xdr:colOff>
      <xdr:row>0</xdr:row>
      <xdr:rowOff>0</xdr:rowOff>
    </xdr:from>
    <xdr:to>
      <xdr:col>3</xdr:col>
      <xdr:colOff>657225</xdr:colOff>
      <xdr:row>0</xdr:row>
      <xdr:rowOff>0</xdr:rowOff>
    </xdr:to>
    <xdr:sp macro="" textlink="">
      <xdr:nvSpPr>
        <xdr:cNvPr id="59" name="テキスト ボックス 58">
          <a:extLst>
            <a:ext uri="{FF2B5EF4-FFF2-40B4-BE49-F238E27FC236}">
              <a16:creationId xmlns="" xmlns:a16="http://schemas.microsoft.com/office/drawing/2014/main" id="{00000000-0008-0000-0800-00003B000000}"/>
            </a:ext>
          </a:extLst>
        </xdr:cNvPr>
        <xdr:cNvSpPr txBox="1"/>
      </xdr:nvSpPr>
      <xdr:spPr>
        <a:xfrm>
          <a:off x="1343025" y="2362201"/>
          <a:ext cx="1371600" cy="314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借入返済金入力</a:t>
          </a:r>
          <a:endParaRPr kumimoji="1" lang="en-US" altLang="ja-JP" sz="1100"/>
        </a:p>
        <a:p>
          <a:endParaRPr kumimoji="1" lang="ja-JP" altLang="en-US" sz="1100"/>
        </a:p>
      </xdr:txBody>
    </xdr:sp>
    <xdr:clientData/>
  </xdr:twoCellAnchor>
  <xdr:twoCellAnchor>
    <xdr:from>
      <xdr:col>1</xdr:col>
      <xdr:colOff>523875</xdr:colOff>
      <xdr:row>0</xdr:row>
      <xdr:rowOff>0</xdr:rowOff>
    </xdr:from>
    <xdr:to>
      <xdr:col>4</xdr:col>
      <xdr:colOff>123825</xdr:colOff>
      <xdr:row>0</xdr:row>
      <xdr:rowOff>0</xdr:rowOff>
    </xdr:to>
    <xdr:sp macro="" textlink="">
      <xdr:nvSpPr>
        <xdr:cNvPr id="60" name="フローチャート: 処理 59">
          <a:extLst>
            <a:ext uri="{FF2B5EF4-FFF2-40B4-BE49-F238E27FC236}">
              <a16:creationId xmlns="" xmlns:a16="http://schemas.microsoft.com/office/drawing/2014/main" id="{00000000-0008-0000-0800-00003C000000}"/>
            </a:ext>
          </a:extLst>
        </xdr:cNvPr>
        <xdr:cNvSpPr/>
      </xdr:nvSpPr>
      <xdr:spPr>
        <a:xfrm>
          <a:off x="1209675" y="3000375"/>
          <a:ext cx="1657350" cy="371475"/>
        </a:xfrm>
        <a:prstGeom prst="flowChartProcess">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428625</xdr:colOff>
      <xdr:row>0</xdr:row>
      <xdr:rowOff>0</xdr:rowOff>
    </xdr:from>
    <xdr:to>
      <xdr:col>4</xdr:col>
      <xdr:colOff>171450</xdr:colOff>
      <xdr:row>0</xdr:row>
      <xdr:rowOff>0</xdr:rowOff>
    </xdr:to>
    <xdr:sp macro="" textlink="">
      <xdr:nvSpPr>
        <xdr:cNvPr id="61" name="フローチャート: 処理 60">
          <a:extLst>
            <a:ext uri="{FF2B5EF4-FFF2-40B4-BE49-F238E27FC236}">
              <a16:creationId xmlns="" xmlns:a16="http://schemas.microsoft.com/office/drawing/2014/main" id="{00000000-0008-0000-0800-00003D000000}"/>
            </a:ext>
          </a:extLst>
        </xdr:cNvPr>
        <xdr:cNvSpPr/>
      </xdr:nvSpPr>
      <xdr:spPr>
        <a:xfrm>
          <a:off x="1114425" y="4333875"/>
          <a:ext cx="1800225" cy="704850"/>
        </a:xfrm>
        <a:prstGeom prst="flowChartProcess">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476250</xdr:colOff>
      <xdr:row>0</xdr:row>
      <xdr:rowOff>0</xdr:rowOff>
    </xdr:from>
    <xdr:to>
      <xdr:col>4</xdr:col>
      <xdr:colOff>114299</xdr:colOff>
      <xdr:row>0</xdr:row>
      <xdr:rowOff>0</xdr:rowOff>
    </xdr:to>
    <xdr:sp macro="" textlink="">
      <xdr:nvSpPr>
        <xdr:cNvPr id="62" name="フローチャート: 手操作入力 20">
          <a:extLst>
            <a:ext uri="{FF2B5EF4-FFF2-40B4-BE49-F238E27FC236}">
              <a16:creationId xmlns="" xmlns:a16="http://schemas.microsoft.com/office/drawing/2014/main" id="{00000000-0008-0000-0800-00003E000000}"/>
            </a:ext>
          </a:extLst>
        </xdr:cNvPr>
        <xdr:cNvSpPr/>
      </xdr:nvSpPr>
      <xdr:spPr>
        <a:xfrm>
          <a:off x="1162050" y="3552825"/>
          <a:ext cx="1695449" cy="590550"/>
        </a:xfrm>
        <a:prstGeom prst="flowChartManualInpu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533400</xdr:colOff>
      <xdr:row>0</xdr:row>
      <xdr:rowOff>57150</xdr:rowOff>
    </xdr:from>
    <xdr:to>
      <xdr:col>3</xdr:col>
      <xdr:colOff>657225</xdr:colOff>
      <xdr:row>2</xdr:row>
      <xdr:rowOff>0</xdr:rowOff>
    </xdr:to>
    <xdr:sp macro="" textlink="">
      <xdr:nvSpPr>
        <xdr:cNvPr id="142" name="フローチャート: 端子 1">
          <a:extLst>
            <a:ext uri="{FF2B5EF4-FFF2-40B4-BE49-F238E27FC236}">
              <a16:creationId xmlns="" xmlns:a16="http://schemas.microsoft.com/office/drawing/2014/main" id="{90BD7EE2-952A-47F4-AFFA-E314FB81048F}"/>
            </a:ext>
          </a:extLst>
        </xdr:cNvPr>
        <xdr:cNvSpPr/>
      </xdr:nvSpPr>
      <xdr:spPr>
        <a:xfrm>
          <a:off x="1219200" y="57150"/>
          <a:ext cx="1495425" cy="285750"/>
        </a:xfrm>
        <a:prstGeom prst="flowChartTerminator">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657224</xdr:colOff>
      <xdr:row>0</xdr:row>
      <xdr:rowOff>85726</xdr:rowOff>
    </xdr:from>
    <xdr:to>
      <xdr:col>3</xdr:col>
      <xdr:colOff>457199</xdr:colOff>
      <xdr:row>1</xdr:row>
      <xdr:rowOff>142876</xdr:rowOff>
    </xdr:to>
    <xdr:sp macro="" textlink="">
      <xdr:nvSpPr>
        <xdr:cNvPr id="143" name="テキスト ボックス 142">
          <a:extLst>
            <a:ext uri="{FF2B5EF4-FFF2-40B4-BE49-F238E27FC236}">
              <a16:creationId xmlns="" xmlns:a16="http://schemas.microsoft.com/office/drawing/2014/main" id="{9018AC37-994F-49D6-90A7-3538FC6AF6F8}"/>
            </a:ext>
          </a:extLst>
        </xdr:cNvPr>
        <xdr:cNvSpPr txBox="1"/>
      </xdr:nvSpPr>
      <xdr:spPr>
        <a:xfrm>
          <a:off x="1343024" y="85726"/>
          <a:ext cx="1171575"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スタート　導入時</a:t>
          </a:r>
          <a:endParaRPr kumimoji="1" lang="en-US" altLang="ja-JP" sz="1100"/>
        </a:p>
        <a:p>
          <a:endParaRPr kumimoji="1" lang="en-US" altLang="ja-JP" sz="1100"/>
        </a:p>
        <a:p>
          <a:endParaRPr kumimoji="1" lang="ja-JP" altLang="en-US" sz="1100"/>
        </a:p>
      </xdr:txBody>
    </xdr:sp>
    <xdr:clientData/>
  </xdr:twoCellAnchor>
  <xdr:twoCellAnchor>
    <xdr:from>
      <xdr:col>2</xdr:col>
      <xdr:colOff>114300</xdr:colOff>
      <xdr:row>7</xdr:row>
      <xdr:rowOff>85725</xdr:rowOff>
    </xdr:from>
    <xdr:to>
      <xdr:col>3</xdr:col>
      <xdr:colOff>342900</xdr:colOff>
      <xdr:row>9</xdr:row>
      <xdr:rowOff>1</xdr:rowOff>
    </xdr:to>
    <xdr:sp macro="" textlink="">
      <xdr:nvSpPr>
        <xdr:cNvPr id="144" name="テキスト ボックス 143">
          <a:extLst>
            <a:ext uri="{FF2B5EF4-FFF2-40B4-BE49-F238E27FC236}">
              <a16:creationId xmlns="" xmlns:a16="http://schemas.microsoft.com/office/drawing/2014/main" id="{134A18AA-1B02-4C8A-B1C5-A99B8A7D50DE}"/>
            </a:ext>
          </a:extLst>
        </xdr:cNvPr>
        <xdr:cNvSpPr txBox="1"/>
      </xdr:nvSpPr>
      <xdr:spPr>
        <a:xfrm>
          <a:off x="1485900" y="1285875"/>
          <a:ext cx="914400" cy="257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現預金入力</a:t>
          </a:r>
        </a:p>
      </xdr:txBody>
    </xdr:sp>
    <xdr:clientData/>
  </xdr:twoCellAnchor>
  <xdr:twoCellAnchor>
    <xdr:from>
      <xdr:col>1</xdr:col>
      <xdr:colOff>590550</xdr:colOff>
      <xdr:row>10</xdr:row>
      <xdr:rowOff>95250</xdr:rowOff>
    </xdr:from>
    <xdr:to>
      <xdr:col>3</xdr:col>
      <xdr:colOff>666749</xdr:colOff>
      <xdr:row>12</xdr:row>
      <xdr:rowOff>161925</xdr:rowOff>
    </xdr:to>
    <xdr:sp macro="" textlink="">
      <xdr:nvSpPr>
        <xdr:cNvPr id="145" name="フローチャート: 処理 144">
          <a:extLst>
            <a:ext uri="{FF2B5EF4-FFF2-40B4-BE49-F238E27FC236}">
              <a16:creationId xmlns="" xmlns:a16="http://schemas.microsoft.com/office/drawing/2014/main" id="{DD4C9C3B-D497-43F0-9F24-C5F635D78FFD}"/>
            </a:ext>
          </a:extLst>
        </xdr:cNvPr>
        <xdr:cNvSpPr/>
      </xdr:nvSpPr>
      <xdr:spPr>
        <a:xfrm>
          <a:off x="1276350" y="1809750"/>
          <a:ext cx="1447799" cy="409575"/>
        </a:xfrm>
        <a:prstGeom prst="flowChartProcess">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66674</xdr:colOff>
      <xdr:row>10</xdr:row>
      <xdr:rowOff>142875</xdr:rowOff>
    </xdr:from>
    <xdr:to>
      <xdr:col>3</xdr:col>
      <xdr:colOff>457199</xdr:colOff>
      <xdr:row>12</xdr:row>
      <xdr:rowOff>123825</xdr:rowOff>
    </xdr:to>
    <xdr:sp macro="" textlink="">
      <xdr:nvSpPr>
        <xdr:cNvPr id="146" name="テキスト ボックス 145">
          <a:extLst>
            <a:ext uri="{FF2B5EF4-FFF2-40B4-BE49-F238E27FC236}">
              <a16:creationId xmlns="" xmlns:a16="http://schemas.microsoft.com/office/drawing/2014/main" id="{35566BD1-5824-42BD-804C-A7689BFACA7B}"/>
            </a:ext>
          </a:extLst>
        </xdr:cNvPr>
        <xdr:cNvSpPr txBox="1"/>
      </xdr:nvSpPr>
      <xdr:spPr>
        <a:xfrm>
          <a:off x="1438274" y="1857375"/>
          <a:ext cx="1076325"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売上売掛入力</a:t>
          </a:r>
        </a:p>
      </xdr:txBody>
    </xdr:sp>
    <xdr:clientData/>
  </xdr:twoCellAnchor>
  <xdr:twoCellAnchor>
    <xdr:from>
      <xdr:col>1</xdr:col>
      <xdr:colOff>619125</xdr:colOff>
      <xdr:row>14</xdr:row>
      <xdr:rowOff>28575</xdr:rowOff>
    </xdr:from>
    <xdr:to>
      <xdr:col>4</xdr:col>
      <xdr:colOff>28574</xdr:colOff>
      <xdr:row>16</xdr:row>
      <xdr:rowOff>95250</xdr:rowOff>
    </xdr:to>
    <xdr:sp macro="" textlink="">
      <xdr:nvSpPr>
        <xdr:cNvPr id="147" name="フローチャート: 処理 146">
          <a:extLst>
            <a:ext uri="{FF2B5EF4-FFF2-40B4-BE49-F238E27FC236}">
              <a16:creationId xmlns="" xmlns:a16="http://schemas.microsoft.com/office/drawing/2014/main" id="{9F174315-53D0-44F1-91C1-753178CE901B}"/>
            </a:ext>
          </a:extLst>
        </xdr:cNvPr>
        <xdr:cNvSpPr/>
      </xdr:nvSpPr>
      <xdr:spPr>
        <a:xfrm>
          <a:off x="1304925" y="2428875"/>
          <a:ext cx="1466849" cy="409575"/>
        </a:xfrm>
        <a:prstGeom prst="flowChartProcess">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619125</xdr:colOff>
      <xdr:row>21</xdr:row>
      <xdr:rowOff>114300</xdr:rowOff>
    </xdr:from>
    <xdr:to>
      <xdr:col>4</xdr:col>
      <xdr:colOff>28574</xdr:colOff>
      <xdr:row>24</xdr:row>
      <xdr:rowOff>9525</xdr:rowOff>
    </xdr:to>
    <xdr:sp macro="" textlink="">
      <xdr:nvSpPr>
        <xdr:cNvPr id="149" name="フローチャート: 処理 148">
          <a:extLst>
            <a:ext uri="{FF2B5EF4-FFF2-40B4-BE49-F238E27FC236}">
              <a16:creationId xmlns="" xmlns:a16="http://schemas.microsoft.com/office/drawing/2014/main" id="{3AE4ABC6-7163-4921-B1B1-D225D58BD89F}"/>
            </a:ext>
          </a:extLst>
        </xdr:cNvPr>
        <xdr:cNvSpPr/>
      </xdr:nvSpPr>
      <xdr:spPr>
        <a:xfrm>
          <a:off x="1304925" y="3028950"/>
          <a:ext cx="1466849" cy="409575"/>
        </a:xfrm>
        <a:prstGeom prst="flowChartProcess">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657225</xdr:colOff>
      <xdr:row>21</xdr:row>
      <xdr:rowOff>133351</xdr:rowOff>
    </xdr:from>
    <xdr:to>
      <xdr:col>3</xdr:col>
      <xdr:colOff>657225</xdr:colOff>
      <xdr:row>23</xdr:row>
      <xdr:rowOff>104775</xdr:rowOff>
    </xdr:to>
    <xdr:sp macro="" textlink="">
      <xdr:nvSpPr>
        <xdr:cNvPr id="150" name="テキスト ボックス 149">
          <a:extLst>
            <a:ext uri="{FF2B5EF4-FFF2-40B4-BE49-F238E27FC236}">
              <a16:creationId xmlns="" xmlns:a16="http://schemas.microsoft.com/office/drawing/2014/main" id="{0F0ADD87-35C3-4BAB-837B-9D6767524ACB}"/>
            </a:ext>
          </a:extLst>
        </xdr:cNvPr>
        <xdr:cNvSpPr txBox="1"/>
      </xdr:nvSpPr>
      <xdr:spPr>
        <a:xfrm>
          <a:off x="1343025" y="3048001"/>
          <a:ext cx="1371600" cy="314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借入返済金入力</a:t>
          </a:r>
          <a:endParaRPr kumimoji="1" lang="en-US" altLang="ja-JP" sz="1100"/>
        </a:p>
        <a:p>
          <a:endParaRPr kumimoji="1" lang="ja-JP" altLang="en-US" sz="1100"/>
        </a:p>
      </xdr:txBody>
    </xdr:sp>
    <xdr:clientData/>
  </xdr:twoCellAnchor>
  <xdr:twoCellAnchor>
    <xdr:from>
      <xdr:col>1</xdr:col>
      <xdr:colOff>523875</xdr:colOff>
      <xdr:row>25</xdr:row>
      <xdr:rowOff>85725</xdr:rowOff>
    </xdr:from>
    <xdr:to>
      <xdr:col>4</xdr:col>
      <xdr:colOff>123825</xdr:colOff>
      <xdr:row>27</xdr:row>
      <xdr:rowOff>114300</xdr:rowOff>
    </xdr:to>
    <xdr:sp macro="" textlink="">
      <xdr:nvSpPr>
        <xdr:cNvPr id="151" name="フローチャート: 処理 150">
          <a:extLst>
            <a:ext uri="{FF2B5EF4-FFF2-40B4-BE49-F238E27FC236}">
              <a16:creationId xmlns="" xmlns:a16="http://schemas.microsoft.com/office/drawing/2014/main" id="{689386B3-7629-44C0-90B9-F8D8A0AD5F71}"/>
            </a:ext>
          </a:extLst>
        </xdr:cNvPr>
        <xdr:cNvSpPr/>
      </xdr:nvSpPr>
      <xdr:spPr>
        <a:xfrm>
          <a:off x="1209675" y="3686175"/>
          <a:ext cx="1657350" cy="371475"/>
        </a:xfrm>
        <a:prstGeom prst="flowChartProcess">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428625</xdr:colOff>
      <xdr:row>33</xdr:row>
      <xdr:rowOff>47625</xdr:rowOff>
    </xdr:from>
    <xdr:to>
      <xdr:col>4</xdr:col>
      <xdr:colOff>171450</xdr:colOff>
      <xdr:row>37</xdr:row>
      <xdr:rowOff>66675</xdr:rowOff>
    </xdr:to>
    <xdr:sp macro="" textlink="">
      <xdr:nvSpPr>
        <xdr:cNvPr id="152" name="フローチャート: 処理 151">
          <a:extLst>
            <a:ext uri="{FF2B5EF4-FFF2-40B4-BE49-F238E27FC236}">
              <a16:creationId xmlns="" xmlns:a16="http://schemas.microsoft.com/office/drawing/2014/main" id="{C52C14EB-C9D8-482F-9F7B-D7A81C1F8294}"/>
            </a:ext>
          </a:extLst>
        </xdr:cNvPr>
        <xdr:cNvSpPr/>
      </xdr:nvSpPr>
      <xdr:spPr>
        <a:xfrm>
          <a:off x="1114425" y="5019675"/>
          <a:ext cx="1800225" cy="704850"/>
        </a:xfrm>
        <a:prstGeom prst="flowChartProcess">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476250</xdr:colOff>
      <xdr:row>28</xdr:row>
      <xdr:rowOff>123825</xdr:rowOff>
    </xdr:from>
    <xdr:to>
      <xdr:col>4</xdr:col>
      <xdr:colOff>114299</xdr:colOff>
      <xdr:row>32</xdr:row>
      <xdr:rowOff>28575</xdr:rowOff>
    </xdr:to>
    <xdr:sp macro="" textlink="">
      <xdr:nvSpPr>
        <xdr:cNvPr id="153" name="フローチャート: 手操作入力 20">
          <a:extLst>
            <a:ext uri="{FF2B5EF4-FFF2-40B4-BE49-F238E27FC236}">
              <a16:creationId xmlns="" xmlns:a16="http://schemas.microsoft.com/office/drawing/2014/main" id="{98818452-F3AD-4037-AE72-820747993E5A}"/>
            </a:ext>
          </a:extLst>
        </xdr:cNvPr>
        <xdr:cNvSpPr/>
      </xdr:nvSpPr>
      <xdr:spPr>
        <a:xfrm>
          <a:off x="1162050" y="4238625"/>
          <a:ext cx="1695449" cy="590550"/>
        </a:xfrm>
        <a:prstGeom prst="flowChartManualInpu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9</xdr:row>
      <xdr:rowOff>66675</xdr:rowOff>
    </xdr:from>
    <xdr:to>
      <xdr:col>3</xdr:col>
      <xdr:colOff>0</xdr:colOff>
      <xdr:row>10</xdr:row>
      <xdr:rowOff>104775</xdr:rowOff>
    </xdr:to>
    <xdr:cxnSp macro="">
      <xdr:nvCxnSpPr>
        <xdr:cNvPr id="154" name="直線コネクタ 153">
          <a:extLst>
            <a:ext uri="{FF2B5EF4-FFF2-40B4-BE49-F238E27FC236}">
              <a16:creationId xmlns="" xmlns:a16="http://schemas.microsoft.com/office/drawing/2014/main" id="{D06BBF69-627B-4C8E-88FA-420C023ECD00}"/>
            </a:ext>
          </a:extLst>
        </xdr:cNvPr>
        <xdr:cNvCxnSpPr/>
      </xdr:nvCxnSpPr>
      <xdr:spPr>
        <a:xfrm>
          <a:off x="2057400" y="1609725"/>
          <a:ext cx="0" cy="209550"/>
        </a:xfrm>
        <a:prstGeom prst="lin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xdr:colOff>
      <xdr:row>24</xdr:row>
      <xdr:rowOff>28575</xdr:rowOff>
    </xdr:from>
    <xdr:to>
      <xdr:col>3</xdr:col>
      <xdr:colOff>19050</xdr:colOff>
      <xdr:row>25</xdr:row>
      <xdr:rowOff>66675</xdr:rowOff>
    </xdr:to>
    <xdr:cxnSp macro="">
      <xdr:nvCxnSpPr>
        <xdr:cNvPr id="155" name="直線コネクタ 154">
          <a:extLst>
            <a:ext uri="{FF2B5EF4-FFF2-40B4-BE49-F238E27FC236}">
              <a16:creationId xmlns="" xmlns:a16="http://schemas.microsoft.com/office/drawing/2014/main" id="{B61C5F4D-42EE-4DAC-95E8-8484AA43C0F4}"/>
            </a:ext>
          </a:extLst>
        </xdr:cNvPr>
        <xdr:cNvCxnSpPr/>
      </xdr:nvCxnSpPr>
      <xdr:spPr>
        <a:xfrm>
          <a:off x="2076450" y="3457575"/>
          <a:ext cx="0" cy="209550"/>
        </a:xfrm>
        <a:prstGeom prst="lin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16</xdr:row>
      <xdr:rowOff>85725</xdr:rowOff>
    </xdr:from>
    <xdr:to>
      <xdr:col>3</xdr:col>
      <xdr:colOff>9525</xdr:colOff>
      <xdr:row>21</xdr:row>
      <xdr:rowOff>123825</xdr:rowOff>
    </xdr:to>
    <xdr:cxnSp macro="">
      <xdr:nvCxnSpPr>
        <xdr:cNvPr id="156" name="直線コネクタ 155">
          <a:extLst>
            <a:ext uri="{FF2B5EF4-FFF2-40B4-BE49-F238E27FC236}">
              <a16:creationId xmlns="" xmlns:a16="http://schemas.microsoft.com/office/drawing/2014/main" id="{E3CBE2D6-74CF-4C22-9CD9-2511ABDAE7A8}"/>
            </a:ext>
          </a:extLst>
        </xdr:cNvPr>
        <xdr:cNvCxnSpPr/>
      </xdr:nvCxnSpPr>
      <xdr:spPr>
        <a:xfrm>
          <a:off x="2066925" y="2828925"/>
          <a:ext cx="0" cy="209550"/>
        </a:xfrm>
        <a:prstGeom prst="lin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27</xdr:row>
      <xdr:rowOff>142875</xdr:rowOff>
    </xdr:from>
    <xdr:to>
      <xdr:col>3</xdr:col>
      <xdr:colOff>0</xdr:colOff>
      <xdr:row>29</xdr:row>
      <xdr:rowOff>9525</xdr:rowOff>
    </xdr:to>
    <xdr:cxnSp macro="">
      <xdr:nvCxnSpPr>
        <xdr:cNvPr id="157" name="直線コネクタ 156">
          <a:extLst>
            <a:ext uri="{FF2B5EF4-FFF2-40B4-BE49-F238E27FC236}">
              <a16:creationId xmlns="" xmlns:a16="http://schemas.microsoft.com/office/drawing/2014/main" id="{8FF3CF0C-E990-48F0-8324-89289A4B0526}"/>
            </a:ext>
          </a:extLst>
        </xdr:cNvPr>
        <xdr:cNvCxnSpPr/>
      </xdr:nvCxnSpPr>
      <xdr:spPr>
        <a:xfrm>
          <a:off x="2057400" y="4086225"/>
          <a:ext cx="0" cy="209550"/>
        </a:xfrm>
        <a:prstGeom prst="lin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13</xdr:row>
      <xdr:rowOff>9525</xdr:rowOff>
    </xdr:from>
    <xdr:to>
      <xdr:col>3</xdr:col>
      <xdr:colOff>9525</xdr:colOff>
      <xdr:row>14</xdr:row>
      <xdr:rowOff>38100</xdr:rowOff>
    </xdr:to>
    <xdr:cxnSp macro="">
      <xdr:nvCxnSpPr>
        <xdr:cNvPr id="158" name="直線コネクタ 157">
          <a:extLst>
            <a:ext uri="{FF2B5EF4-FFF2-40B4-BE49-F238E27FC236}">
              <a16:creationId xmlns="" xmlns:a16="http://schemas.microsoft.com/office/drawing/2014/main" id="{0EFB99EC-6146-4781-BE08-91271186771F}"/>
            </a:ext>
          </a:extLst>
        </xdr:cNvPr>
        <xdr:cNvCxnSpPr/>
      </xdr:nvCxnSpPr>
      <xdr:spPr>
        <a:xfrm>
          <a:off x="2066925" y="2238375"/>
          <a:ext cx="0" cy="200025"/>
        </a:xfrm>
        <a:prstGeom prst="lin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666750</xdr:colOff>
      <xdr:row>32</xdr:row>
      <xdr:rowOff>38100</xdr:rowOff>
    </xdr:from>
    <xdr:to>
      <xdr:col>2</xdr:col>
      <xdr:colOff>666750</xdr:colOff>
      <xdr:row>33</xdr:row>
      <xdr:rowOff>66675</xdr:rowOff>
    </xdr:to>
    <xdr:cxnSp macro="">
      <xdr:nvCxnSpPr>
        <xdr:cNvPr id="159" name="直線コネクタ 158">
          <a:extLst>
            <a:ext uri="{FF2B5EF4-FFF2-40B4-BE49-F238E27FC236}">
              <a16:creationId xmlns="" xmlns:a16="http://schemas.microsoft.com/office/drawing/2014/main" id="{6C6E9816-375B-45E8-874A-C6BA3B2C9CDE}"/>
            </a:ext>
          </a:extLst>
        </xdr:cNvPr>
        <xdr:cNvCxnSpPr/>
      </xdr:nvCxnSpPr>
      <xdr:spPr>
        <a:xfrm>
          <a:off x="2038350" y="4838700"/>
          <a:ext cx="0" cy="200025"/>
        </a:xfrm>
        <a:prstGeom prst="lin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276225</xdr:colOff>
      <xdr:row>8</xdr:row>
      <xdr:rowOff>28576</xdr:rowOff>
    </xdr:from>
    <xdr:to>
      <xdr:col>4</xdr:col>
      <xdr:colOff>590550</xdr:colOff>
      <xdr:row>23</xdr:row>
      <xdr:rowOff>57150</xdr:rowOff>
    </xdr:to>
    <xdr:sp macro="" textlink="">
      <xdr:nvSpPr>
        <xdr:cNvPr id="160" name="右大かっこ 159">
          <a:extLst>
            <a:ext uri="{FF2B5EF4-FFF2-40B4-BE49-F238E27FC236}">
              <a16:creationId xmlns="" xmlns:a16="http://schemas.microsoft.com/office/drawing/2014/main" id="{3C2F1F7A-A696-4366-8067-FDB3867557EC}"/>
            </a:ext>
          </a:extLst>
        </xdr:cNvPr>
        <xdr:cNvSpPr/>
      </xdr:nvSpPr>
      <xdr:spPr>
        <a:xfrm>
          <a:off x="3019425" y="1400176"/>
          <a:ext cx="314325" cy="1914524"/>
        </a:xfrm>
        <a:prstGeom prst="rightBracket">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619125</xdr:colOff>
      <xdr:row>8</xdr:row>
      <xdr:rowOff>28575</xdr:rowOff>
    </xdr:from>
    <xdr:to>
      <xdr:col>5</xdr:col>
      <xdr:colOff>304800</xdr:colOff>
      <xdr:row>24</xdr:row>
      <xdr:rowOff>38100</xdr:rowOff>
    </xdr:to>
    <xdr:sp macro="" textlink="">
      <xdr:nvSpPr>
        <xdr:cNvPr id="161" name="テキスト ボックス 160">
          <a:extLst>
            <a:ext uri="{FF2B5EF4-FFF2-40B4-BE49-F238E27FC236}">
              <a16:creationId xmlns="" xmlns:a16="http://schemas.microsoft.com/office/drawing/2014/main" id="{E717C5DE-F039-49DF-84D0-CDAE009227CC}"/>
            </a:ext>
          </a:extLst>
        </xdr:cNvPr>
        <xdr:cNvSpPr txBox="1"/>
      </xdr:nvSpPr>
      <xdr:spPr>
        <a:xfrm>
          <a:off x="3362325" y="1400175"/>
          <a:ext cx="371475" cy="206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入力順序はどこからでも</a:t>
          </a:r>
        </a:p>
      </xdr:txBody>
    </xdr:sp>
    <xdr:clientData/>
  </xdr:twoCellAnchor>
  <xdr:twoCellAnchor>
    <xdr:from>
      <xdr:col>4</xdr:col>
      <xdr:colOff>333375</xdr:colOff>
      <xdr:row>29</xdr:row>
      <xdr:rowOff>123825</xdr:rowOff>
    </xdr:from>
    <xdr:to>
      <xdr:col>4</xdr:col>
      <xdr:colOff>647700</xdr:colOff>
      <xdr:row>36</xdr:row>
      <xdr:rowOff>133349</xdr:rowOff>
    </xdr:to>
    <xdr:sp macro="" textlink="">
      <xdr:nvSpPr>
        <xdr:cNvPr id="162" name="右大かっこ 161">
          <a:extLst>
            <a:ext uri="{FF2B5EF4-FFF2-40B4-BE49-F238E27FC236}">
              <a16:creationId xmlns="" xmlns:a16="http://schemas.microsoft.com/office/drawing/2014/main" id="{6AC5527F-6BDF-46C0-9084-6EFA37696CC9}"/>
            </a:ext>
          </a:extLst>
        </xdr:cNvPr>
        <xdr:cNvSpPr/>
      </xdr:nvSpPr>
      <xdr:spPr>
        <a:xfrm>
          <a:off x="3076575" y="4410075"/>
          <a:ext cx="314325" cy="1209674"/>
        </a:xfrm>
        <a:prstGeom prst="rightBracket">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95250</xdr:colOff>
      <xdr:row>27</xdr:row>
      <xdr:rowOff>95251</xdr:rowOff>
    </xdr:from>
    <xdr:to>
      <xdr:col>6</xdr:col>
      <xdr:colOff>152400</xdr:colOff>
      <xdr:row>37</xdr:row>
      <xdr:rowOff>123825</xdr:rowOff>
    </xdr:to>
    <xdr:sp macro="" textlink="">
      <xdr:nvSpPr>
        <xdr:cNvPr id="163" name="テキスト ボックス 162">
          <a:extLst>
            <a:ext uri="{FF2B5EF4-FFF2-40B4-BE49-F238E27FC236}">
              <a16:creationId xmlns="" xmlns:a16="http://schemas.microsoft.com/office/drawing/2014/main" id="{3286ADCE-095B-4AF1-BC73-5FC2CD24FD88}"/>
            </a:ext>
          </a:extLst>
        </xdr:cNvPr>
        <xdr:cNvSpPr txBox="1"/>
      </xdr:nvSpPr>
      <xdr:spPr>
        <a:xfrm>
          <a:off x="3524250" y="4038601"/>
          <a:ext cx="742950" cy="1743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長期的な資金繰　　　５年シュミレーションができます</a:t>
          </a:r>
        </a:p>
      </xdr:txBody>
    </xdr:sp>
    <xdr:clientData/>
  </xdr:twoCellAnchor>
  <xdr:twoCellAnchor>
    <xdr:from>
      <xdr:col>7</xdr:col>
      <xdr:colOff>457200</xdr:colOff>
      <xdr:row>0</xdr:row>
      <xdr:rowOff>57150</xdr:rowOff>
    </xdr:from>
    <xdr:to>
      <xdr:col>10</xdr:col>
      <xdr:colOff>28575</xdr:colOff>
      <xdr:row>1</xdr:row>
      <xdr:rowOff>142875</xdr:rowOff>
    </xdr:to>
    <xdr:sp macro="" textlink="">
      <xdr:nvSpPr>
        <xdr:cNvPr id="164" name="フローチャート: 端子 79">
          <a:extLst>
            <a:ext uri="{FF2B5EF4-FFF2-40B4-BE49-F238E27FC236}">
              <a16:creationId xmlns="" xmlns:a16="http://schemas.microsoft.com/office/drawing/2014/main" id="{3F2649DA-B884-45BB-9C81-F00D8CC08D4F}"/>
            </a:ext>
          </a:extLst>
        </xdr:cNvPr>
        <xdr:cNvSpPr/>
      </xdr:nvSpPr>
      <xdr:spPr>
        <a:xfrm>
          <a:off x="5257800" y="57150"/>
          <a:ext cx="1628775" cy="257175"/>
        </a:xfrm>
        <a:prstGeom prst="flowChartTerminator">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590550</xdr:colOff>
      <xdr:row>0</xdr:row>
      <xdr:rowOff>76200</xdr:rowOff>
    </xdr:from>
    <xdr:to>
      <xdr:col>9</xdr:col>
      <xdr:colOff>590550</xdr:colOff>
      <xdr:row>1</xdr:row>
      <xdr:rowOff>114300</xdr:rowOff>
    </xdr:to>
    <xdr:sp macro="" textlink="">
      <xdr:nvSpPr>
        <xdr:cNvPr id="165" name="テキスト ボックス 164">
          <a:extLst>
            <a:ext uri="{FF2B5EF4-FFF2-40B4-BE49-F238E27FC236}">
              <a16:creationId xmlns="" xmlns:a16="http://schemas.microsoft.com/office/drawing/2014/main" id="{158FE9C8-F395-462D-B0A0-5C02F23813A8}"/>
            </a:ext>
          </a:extLst>
        </xdr:cNvPr>
        <xdr:cNvSpPr txBox="1"/>
      </xdr:nvSpPr>
      <xdr:spPr>
        <a:xfrm>
          <a:off x="5391150" y="76200"/>
          <a:ext cx="1371600"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入金・支払が発生後</a:t>
          </a:r>
          <a:endParaRPr kumimoji="1" lang="en-US" altLang="ja-JP" sz="1100"/>
        </a:p>
        <a:p>
          <a:endParaRPr kumimoji="1" lang="en-US" altLang="ja-JP" sz="1100"/>
        </a:p>
        <a:p>
          <a:endParaRPr kumimoji="1" lang="ja-JP" altLang="en-US" sz="1100"/>
        </a:p>
      </xdr:txBody>
    </xdr:sp>
    <xdr:clientData/>
  </xdr:twoCellAnchor>
  <xdr:twoCellAnchor>
    <xdr:from>
      <xdr:col>8</xdr:col>
      <xdr:colOff>152400</xdr:colOff>
      <xdr:row>18</xdr:row>
      <xdr:rowOff>114300</xdr:rowOff>
    </xdr:from>
    <xdr:to>
      <xdr:col>9</xdr:col>
      <xdr:colOff>390525</xdr:colOff>
      <xdr:row>20</xdr:row>
      <xdr:rowOff>114301</xdr:rowOff>
    </xdr:to>
    <xdr:sp macro="" textlink="">
      <xdr:nvSpPr>
        <xdr:cNvPr id="166" name="テキスト ボックス 165">
          <a:extLst>
            <a:ext uri="{FF2B5EF4-FFF2-40B4-BE49-F238E27FC236}">
              <a16:creationId xmlns="" xmlns:a16="http://schemas.microsoft.com/office/drawing/2014/main" id="{C9A1A2AE-63E7-4530-80EB-A503DEB5DF1E}"/>
            </a:ext>
          </a:extLst>
        </xdr:cNvPr>
        <xdr:cNvSpPr txBox="1"/>
      </xdr:nvSpPr>
      <xdr:spPr>
        <a:xfrm>
          <a:off x="5638800" y="3200400"/>
          <a:ext cx="923925" cy="342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現預金入力</a:t>
          </a:r>
        </a:p>
      </xdr:txBody>
    </xdr:sp>
    <xdr:clientData/>
  </xdr:twoCellAnchor>
  <xdr:twoCellAnchor>
    <xdr:from>
      <xdr:col>7</xdr:col>
      <xdr:colOff>657225</xdr:colOff>
      <xdr:row>18</xdr:row>
      <xdr:rowOff>85725</xdr:rowOff>
    </xdr:from>
    <xdr:to>
      <xdr:col>10</xdr:col>
      <xdr:colOff>47625</xdr:colOff>
      <xdr:row>20</xdr:row>
      <xdr:rowOff>104774</xdr:rowOff>
    </xdr:to>
    <xdr:sp macro="" textlink="">
      <xdr:nvSpPr>
        <xdr:cNvPr id="167" name="フローチャート: 処理 166">
          <a:extLst>
            <a:ext uri="{FF2B5EF4-FFF2-40B4-BE49-F238E27FC236}">
              <a16:creationId xmlns="" xmlns:a16="http://schemas.microsoft.com/office/drawing/2014/main" id="{9BB92065-3C1D-48C8-A2C1-5AE385E4D7CB}"/>
            </a:ext>
          </a:extLst>
        </xdr:cNvPr>
        <xdr:cNvSpPr/>
      </xdr:nvSpPr>
      <xdr:spPr>
        <a:xfrm>
          <a:off x="5457825" y="3171825"/>
          <a:ext cx="1447800" cy="361949"/>
        </a:xfrm>
        <a:prstGeom prst="flowChartProcess">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3</xdr:row>
      <xdr:rowOff>133350</xdr:rowOff>
    </xdr:from>
    <xdr:to>
      <xdr:col>10</xdr:col>
      <xdr:colOff>9525</xdr:colOff>
      <xdr:row>6</xdr:row>
      <xdr:rowOff>76200</xdr:rowOff>
    </xdr:to>
    <xdr:sp macro="" textlink="">
      <xdr:nvSpPr>
        <xdr:cNvPr id="168" name="テキスト ボックス 167">
          <a:extLst>
            <a:ext uri="{FF2B5EF4-FFF2-40B4-BE49-F238E27FC236}">
              <a16:creationId xmlns="" xmlns:a16="http://schemas.microsoft.com/office/drawing/2014/main" id="{45EFA8F8-EE32-4EF6-B1B9-4BE590FDBF2D}"/>
            </a:ext>
          </a:extLst>
        </xdr:cNvPr>
        <xdr:cNvSpPr txBox="1"/>
      </xdr:nvSpPr>
      <xdr:spPr>
        <a:xfrm>
          <a:off x="5486400" y="647700"/>
          <a:ext cx="138112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売上入金消込</a:t>
          </a:r>
          <a:endParaRPr kumimoji="1" lang="en-US" altLang="ja-JP" sz="1100"/>
        </a:p>
        <a:p>
          <a:r>
            <a:rPr kumimoji="1" lang="ja-JP" altLang="en-US" sz="1100"/>
            <a:t>新規発生分入力</a:t>
          </a:r>
        </a:p>
      </xdr:txBody>
    </xdr:sp>
    <xdr:clientData/>
  </xdr:twoCellAnchor>
  <xdr:twoCellAnchor>
    <xdr:from>
      <xdr:col>7</xdr:col>
      <xdr:colOff>619125</xdr:colOff>
      <xdr:row>7</xdr:row>
      <xdr:rowOff>76201</xdr:rowOff>
    </xdr:from>
    <xdr:to>
      <xdr:col>10</xdr:col>
      <xdr:colOff>38100</xdr:colOff>
      <xdr:row>10</xdr:row>
      <xdr:rowOff>19050</xdr:rowOff>
    </xdr:to>
    <xdr:sp macro="" textlink="">
      <xdr:nvSpPr>
        <xdr:cNvPr id="169" name="テキスト ボックス 168">
          <a:extLst>
            <a:ext uri="{FF2B5EF4-FFF2-40B4-BE49-F238E27FC236}">
              <a16:creationId xmlns="" xmlns:a16="http://schemas.microsoft.com/office/drawing/2014/main" id="{3E0C651A-A6F1-4063-B928-3F11BF2D1381}"/>
            </a:ext>
          </a:extLst>
        </xdr:cNvPr>
        <xdr:cNvSpPr txBox="1"/>
      </xdr:nvSpPr>
      <xdr:spPr>
        <a:xfrm>
          <a:off x="5419725" y="1276351"/>
          <a:ext cx="1476375" cy="457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仕入支払消込</a:t>
          </a:r>
          <a:endParaRPr kumimoji="1" lang="en-US" altLang="ja-JP" sz="1100"/>
        </a:p>
        <a:p>
          <a:r>
            <a:rPr kumimoji="1" lang="ja-JP" altLang="en-US" sz="1100"/>
            <a:t>新規発生分入力</a:t>
          </a:r>
        </a:p>
      </xdr:txBody>
    </xdr:sp>
    <xdr:clientData/>
  </xdr:twoCellAnchor>
  <xdr:twoCellAnchor>
    <xdr:from>
      <xdr:col>8</xdr:col>
      <xdr:colOff>19050</xdr:colOff>
      <xdr:row>14</xdr:row>
      <xdr:rowOff>28576</xdr:rowOff>
    </xdr:from>
    <xdr:to>
      <xdr:col>9</xdr:col>
      <xdr:colOff>657225</xdr:colOff>
      <xdr:row>16</xdr:row>
      <xdr:rowOff>161925</xdr:rowOff>
    </xdr:to>
    <xdr:sp macro="" textlink="">
      <xdr:nvSpPr>
        <xdr:cNvPr id="170" name="テキスト ボックス 169">
          <a:extLst>
            <a:ext uri="{FF2B5EF4-FFF2-40B4-BE49-F238E27FC236}">
              <a16:creationId xmlns="" xmlns:a16="http://schemas.microsoft.com/office/drawing/2014/main" id="{536A26CD-E739-4DA9-B948-971D97F9B921}"/>
            </a:ext>
          </a:extLst>
        </xdr:cNvPr>
        <xdr:cNvSpPr txBox="1"/>
      </xdr:nvSpPr>
      <xdr:spPr>
        <a:xfrm>
          <a:off x="5505450" y="2428876"/>
          <a:ext cx="132397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借入返済消込</a:t>
          </a:r>
          <a:endParaRPr kumimoji="1" lang="en-US" altLang="ja-JP" sz="1100"/>
        </a:p>
        <a:p>
          <a:r>
            <a:rPr kumimoji="1" lang="ja-JP" altLang="en-US" sz="1100"/>
            <a:t>新規発生分入力</a:t>
          </a:r>
        </a:p>
      </xdr:txBody>
    </xdr:sp>
    <xdr:clientData/>
  </xdr:twoCellAnchor>
  <xdr:twoCellAnchor>
    <xdr:from>
      <xdr:col>7</xdr:col>
      <xdr:colOff>523875</xdr:colOff>
      <xdr:row>22</xdr:row>
      <xdr:rowOff>85725</xdr:rowOff>
    </xdr:from>
    <xdr:to>
      <xdr:col>10</xdr:col>
      <xdr:colOff>123825</xdr:colOff>
      <xdr:row>24</xdr:row>
      <xdr:rowOff>114300</xdr:rowOff>
    </xdr:to>
    <xdr:sp macro="" textlink="">
      <xdr:nvSpPr>
        <xdr:cNvPr id="171" name="フローチャート: 処理 170">
          <a:extLst>
            <a:ext uri="{FF2B5EF4-FFF2-40B4-BE49-F238E27FC236}">
              <a16:creationId xmlns="" xmlns:a16="http://schemas.microsoft.com/office/drawing/2014/main" id="{EEC5C786-6415-43B2-977F-30EAF8FCA589}"/>
            </a:ext>
          </a:extLst>
        </xdr:cNvPr>
        <xdr:cNvSpPr/>
      </xdr:nvSpPr>
      <xdr:spPr>
        <a:xfrm>
          <a:off x="5324475" y="3171825"/>
          <a:ext cx="1657350" cy="371475"/>
        </a:xfrm>
        <a:prstGeom prst="flowChartProcess">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428625</xdr:colOff>
      <xdr:row>30</xdr:row>
      <xdr:rowOff>47625</xdr:rowOff>
    </xdr:from>
    <xdr:to>
      <xdr:col>10</xdr:col>
      <xdr:colOff>171450</xdr:colOff>
      <xdr:row>34</xdr:row>
      <xdr:rowOff>66675</xdr:rowOff>
    </xdr:to>
    <xdr:sp macro="" textlink="">
      <xdr:nvSpPr>
        <xdr:cNvPr id="172" name="フローチャート: 処理 171">
          <a:extLst>
            <a:ext uri="{FF2B5EF4-FFF2-40B4-BE49-F238E27FC236}">
              <a16:creationId xmlns="" xmlns:a16="http://schemas.microsoft.com/office/drawing/2014/main" id="{68B4ABEB-8453-4DA6-BB8C-B19EB13CDB52}"/>
            </a:ext>
          </a:extLst>
        </xdr:cNvPr>
        <xdr:cNvSpPr/>
      </xdr:nvSpPr>
      <xdr:spPr>
        <a:xfrm>
          <a:off x="5229225" y="4505325"/>
          <a:ext cx="1800225" cy="704850"/>
        </a:xfrm>
        <a:prstGeom prst="flowChartProcess">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476250</xdr:colOff>
      <xdr:row>25</xdr:row>
      <xdr:rowOff>123825</xdr:rowOff>
    </xdr:from>
    <xdr:to>
      <xdr:col>10</xdr:col>
      <xdr:colOff>114299</xdr:colOff>
      <xdr:row>29</xdr:row>
      <xdr:rowOff>28575</xdr:rowOff>
    </xdr:to>
    <xdr:sp macro="" textlink="">
      <xdr:nvSpPr>
        <xdr:cNvPr id="173" name="フローチャート: 手操作入力 91">
          <a:extLst>
            <a:ext uri="{FF2B5EF4-FFF2-40B4-BE49-F238E27FC236}">
              <a16:creationId xmlns="" xmlns:a16="http://schemas.microsoft.com/office/drawing/2014/main" id="{F601D90E-EC10-4134-9D2D-C5EAFF46914F}"/>
            </a:ext>
          </a:extLst>
        </xdr:cNvPr>
        <xdr:cNvSpPr/>
      </xdr:nvSpPr>
      <xdr:spPr>
        <a:xfrm>
          <a:off x="5276850" y="3724275"/>
          <a:ext cx="1695449" cy="590550"/>
        </a:xfrm>
        <a:prstGeom prst="flowChartManualInpu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24</xdr:row>
      <xdr:rowOff>142875</xdr:rowOff>
    </xdr:from>
    <xdr:to>
      <xdr:col>9</xdr:col>
      <xdr:colOff>0</xdr:colOff>
      <xdr:row>26</xdr:row>
      <xdr:rowOff>9525</xdr:rowOff>
    </xdr:to>
    <xdr:cxnSp macro="">
      <xdr:nvCxnSpPr>
        <xdr:cNvPr id="174" name="直線コネクタ 173">
          <a:extLst>
            <a:ext uri="{FF2B5EF4-FFF2-40B4-BE49-F238E27FC236}">
              <a16:creationId xmlns="" xmlns:a16="http://schemas.microsoft.com/office/drawing/2014/main" id="{6D60919B-D68E-4F97-9F5E-324C8A2D9AA9}"/>
            </a:ext>
          </a:extLst>
        </xdr:cNvPr>
        <xdr:cNvCxnSpPr/>
      </xdr:nvCxnSpPr>
      <xdr:spPr>
        <a:xfrm>
          <a:off x="6172200" y="3571875"/>
          <a:ext cx="0" cy="209550"/>
        </a:xfrm>
        <a:prstGeom prst="lin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666750</xdr:colOff>
      <xdr:row>29</xdr:row>
      <xdr:rowOff>38100</xdr:rowOff>
    </xdr:from>
    <xdr:to>
      <xdr:col>8</xdr:col>
      <xdr:colOff>666750</xdr:colOff>
      <xdr:row>30</xdr:row>
      <xdr:rowOff>66675</xdr:rowOff>
    </xdr:to>
    <xdr:cxnSp macro="">
      <xdr:nvCxnSpPr>
        <xdr:cNvPr id="175" name="直線コネクタ 174">
          <a:extLst>
            <a:ext uri="{FF2B5EF4-FFF2-40B4-BE49-F238E27FC236}">
              <a16:creationId xmlns="" xmlns:a16="http://schemas.microsoft.com/office/drawing/2014/main" id="{119AA468-DF59-4073-B5CD-C4F30A13CC49}"/>
            </a:ext>
          </a:extLst>
        </xdr:cNvPr>
        <xdr:cNvCxnSpPr/>
      </xdr:nvCxnSpPr>
      <xdr:spPr>
        <a:xfrm>
          <a:off x="6153150" y="4324350"/>
          <a:ext cx="0" cy="200025"/>
        </a:xfrm>
        <a:prstGeom prst="lin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333375</xdr:colOff>
      <xdr:row>26</xdr:row>
      <xdr:rowOff>123825</xdr:rowOff>
    </xdr:from>
    <xdr:to>
      <xdr:col>10</xdr:col>
      <xdr:colOff>647700</xdr:colOff>
      <xdr:row>33</xdr:row>
      <xdr:rowOff>133349</xdr:rowOff>
    </xdr:to>
    <xdr:sp macro="" textlink="">
      <xdr:nvSpPr>
        <xdr:cNvPr id="176" name="右大かっこ 175">
          <a:extLst>
            <a:ext uri="{FF2B5EF4-FFF2-40B4-BE49-F238E27FC236}">
              <a16:creationId xmlns="" xmlns:a16="http://schemas.microsoft.com/office/drawing/2014/main" id="{5927F2E4-A2D2-4928-A23E-7508596F1205}"/>
            </a:ext>
          </a:extLst>
        </xdr:cNvPr>
        <xdr:cNvSpPr/>
      </xdr:nvSpPr>
      <xdr:spPr>
        <a:xfrm>
          <a:off x="7191375" y="3895725"/>
          <a:ext cx="314325" cy="1209674"/>
        </a:xfrm>
        <a:prstGeom prst="rightBracket">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342900</xdr:colOff>
      <xdr:row>5</xdr:row>
      <xdr:rowOff>76200</xdr:rowOff>
    </xdr:from>
    <xdr:to>
      <xdr:col>12</xdr:col>
      <xdr:colOff>657225</xdr:colOff>
      <xdr:row>23</xdr:row>
      <xdr:rowOff>95250</xdr:rowOff>
    </xdr:to>
    <xdr:sp macro="" textlink="">
      <xdr:nvSpPr>
        <xdr:cNvPr id="177" name="右大かっこ 176">
          <a:extLst>
            <a:ext uri="{FF2B5EF4-FFF2-40B4-BE49-F238E27FC236}">
              <a16:creationId xmlns="" xmlns:a16="http://schemas.microsoft.com/office/drawing/2014/main" id="{4857D7E0-35C9-4AB3-A057-41126382373C}"/>
            </a:ext>
          </a:extLst>
        </xdr:cNvPr>
        <xdr:cNvSpPr/>
      </xdr:nvSpPr>
      <xdr:spPr>
        <a:xfrm>
          <a:off x="8572500" y="933450"/>
          <a:ext cx="314325" cy="2419350"/>
        </a:xfrm>
        <a:prstGeom prst="rightBracket">
          <a:avLst/>
        </a:prstGeom>
        <a:noFill/>
        <a:ln w="19050" cap="flat" cmpd="sng" algn="ctr">
          <a:solidFill>
            <a:srgbClr val="0000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13</xdr:col>
      <xdr:colOff>114300</xdr:colOff>
      <xdr:row>5</xdr:row>
      <xdr:rowOff>47625</xdr:rowOff>
    </xdr:from>
    <xdr:to>
      <xdr:col>13</xdr:col>
      <xdr:colOff>666750</xdr:colOff>
      <xdr:row>23</xdr:row>
      <xdr:rowOff>123825</xdr:rowOff>
    </xdr:to>
    <xdr:sp macro="" textlink="">
      <xdr:nvSpPr>
        <xdr:cNvPr id="178" name="テキスト ボックス 177">
          <a:extLst>
            <a:ext uri="{FF2B5EF4-FFF2-40B4-BE49-F238E27FC236}">
              <a16:creationId xmlns="" xmlns:a16="http://schemas.microsoft.com/office/drawing/2014/main" id="{B08B3922-389F-4307-A554-EB1E30267357}"/>
            </a:ext>
          </a:extLst>
        </xdr:cNvPr>
        <xdr:cNvSpPr txBox="1"/>
      </xdr:nvSpPr>
      <xdr:spPr>
        <a:xfrm>
          <a:off x="9029700" y="904875"/>
          <a:ext cx="552450" cy="247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この繰り返しで資金繰予定表を作成していきます。</a:t>
          </a:r>
        </a:p>
      </xdr:txBody>
    </xdr:sp>
    <xdr:clientData/>
  </xdr:twoCellAnchor>
  <xdr:twoCellAnchor>
    <xdr:from>
      <xdr:col>7</xdr:col>
      <xdr:colOff>619125</xdr:colOff>
      <xdr:row>3</xdr:row>
      <xdr:rowOff>133350</xdr:rowOff>
    </xdr:from>
    <xdr:to>
      <xdr:col>10</xdr:col>
      <xdr:colOff>9524</xdr:colOff>
      <xdr:row>6</xdr:row>
      <xdr:rowOff>85725</xdr:rowOff>
    </xdr:to>
    <xdr:sp macro="" textlink="">
      <xdr:nvSpPr>
        <xdr:cNvPr id="179" name="フローチャート: 処理 178">
          <a:extLst>
            <a:ext uri="{FF2B5EF4-FFF2-40B4-BE49-F238E27FC236}">
              <a16:creationId xmlns="" xmlns:a16="http://schemas.microsoft.com/office/drawing/2014/main" id="{8A65BE7C-ED44-45CB-8AA6-3A6E6D4432ED}"/>
            </a:ext>
          </a:extLst>
        </xdr:cNvPr>
        <xdr:cNvSpPr/>
      </xdr:nvSpPr>
      <xdr:spPr>
        <a:xfrm>
          <a:off x="5419725" y="647700"/>
          <a:ext cx="1447799" cy="466725"/>
        </a:xfrm>
        <a:prstGeom prst="flowChartProcess">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600076</xdr:colOff>
      <xdr:row>7</xdr:row>
      <xdr:rowOff>47625</xdr:rowOff>
    </xdr:from>
    <xdr:to>
      <xdr:col>10</xdr:col>
      <xdr:colOff>19050</xdr:colOff>
      <xdr:row>10</xdr:row>
      <xdr:rowOff>47625</xdr:rowOff>
    </xdr:to>
    <xdr:sp macro="" textlink="">
      <xdr:nvSpPr>
        <xdr:cNvPr id="180" name="フローチャート: 処理 179">
          <a:extLst>
            <a:ext uri="{FF2B5EF4-FFF2-40B4-BE49-F238E27FC236}">
              <a16:creationId xmlns="" xmlns:a16="http://schemas.microsoft.com/office/drawing/2014/main" id="{F653CD94-F84C-4E2A-92AA-095F703E243C}"/>
            </a:ext>
          </a:extLst>
        </xdr:cNvPr>
        <xdr:cNvSpPr/>
      </xdr:nvSpPr>
      <xdr:spPr>
        <a:xfrm>
          <a:off x="5400676" y="1247775"/>
          <a:ext cx="1476374" cy="514350"/>
        </a:xfrm>
        <a:prstGeom prst="flowChartProcess">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600075</xdr:colOff>
      <xdr:row>14</xdr:row>
      <xdr:rowOff>28575</xdr:rowOff>
    </xdr:from>
    <xdr:to>
      <xdr:col>10</xdr:col>
      <xdr:colOff>9524</xdr:colOff>
      <xdr:row>16</xdr:row>
      <xdr:rowOff>161925</xdr:rowOff>
    </xdr:to>
    <xdr:sp macro="" textlink="">
      <xdr:nvSpPr>
        <xdr:cNvPr id="181" name="フローチャート: 処理 180">
          <a:extLst>
            <a:ext uri="{FF2B5EF4-FFF2-40B4-BE49-F238E27FC236}">
              <a16:creationId xmlns="" xmlns:a16="http://schemas.microsoft.com/office/drawing/2014/main" id="{66CA42D3-5EBD-45C8-BF01-2E58CB2079C9}"/>
            </a:ext>
          </a:extLst>
        </xdr:cNvPr>
        <xdr:cNvSpPr/>
      </xdr:nvSpPr>
      <xdr:spPr>
        <a:xfrm>
          <a:off x="5400675" y="2428875"/>
          <a:ext cx="1466849" cy="476250"/>
        </a:xfrm>
        <a:prstGeom prst="flowChartProcess">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152400</xdr:colOff>
      <xdr:row>25</xdr:row>
      <xdr:rowOff>104774</xdr:rowOff>
    </xdr:from>
    <xdr:ext cx="962025" cy="1638301"/>
    <xdr:sp macro="" textlink="">
      <xdr:nvSpPr>
        <xdr:cNvPr id="182" name="テキスト ボックス 181">
          <a:extLst>
            <a:ext uri="{FF2B5EF4-FFF2-40B4-BE49-F238E27FC236}">
              <a16:creationId xmlns="" xmlns:a16="http://schemas.microsoft.com/office/drawing/2014/main" id="{45874C9F-8C90-4C5D-BFA5-54771E8863A1}"/>
            </a:ext>
          </a:extLst>
        </xdr:cNvPr>
        <xdr:cNvSpPr txBox="1"/>
      </xdr:nvSpPr>
      <xdr:spPr>
        <a:xfrm>
          <a:off x="7696200" y="3705224"/>
          <a:ext cx="962025" cy="1638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1100"/>
            <a:t>未確定で新規事業計画を立てるときに資金計画としてお使いいただけます</a:t>
          </a:r>
        </a:p>
      </xdr:txBody>
    </xdr:sp>
    <xdr:clientData/>
  </xdr:oneCellAnchor>
  <xdr:twoCellAnchor>
    <xdr:from>
      <xdr:col>1</xdr:col>
      <xdr:colOff>571500</xdr:colOff>
      <xdr:row>3</xdr:row>
      <xdr:rowOff>95250</xdr:rowOff>
    </xdr:from>
    <xdr:to>
      <xdr:col>3</xdr:col>
      <xdr:colOff>647700</xdr:colOff>
      <xdr:row>5</xdr:row>
      <xdr:rowOff>104775</xdr:rowOff>
    </xdr:to>
    <xdr:sp macro="" textlink="">
      <xdr:nvSpPr>
        <xdr:cNvPr id="183" name="フローチャート: 処理 182">
          <a:extLst>
            <a:ext uri="{FF2B5EF4-FFF2-40B4-BE49-F238E27FC236}">
              <a16:creationId xmlns="" xmlns:a16="http://schemas.microsoft.com/office/drawing/2014/main" id="{82516EF1-8E87-4B7E-9120-C5C2FA0A98A7}"/>
            </a:ext>
          </a:extLst>
        </xdr:cNvPr>
        <xdr:cNvSpPr/>
      </xdr:nvSpPr>
      <xdr:spPr>
        <a:xfrm>
          <a:off x="1257300" y="609600"/>
          <a:ext cx="1447800" cy="352425"/>
        </a:xfrm>
        <a:prstGeom prst="flowChartProcess">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xdr:row>
      <xdr:rowOff>114299</xdr:rowOff>
    </xdr:from>
    <xdr:to>
      <xdr:col>3</xdr:col>
      <xdr:colOff>495300</xdr:colOff>
      <xdr:row>5</xdr:row>
      <xdr:rowOff>76200</xdr:rowOff>
    </xdr:to>
    <xdr:sp macro="" textlink="">
      <xdr:nvSpPr>
        <xdr:cNvPr id="184" name="テキスト ボックス 183">
          <a:extLst>
            <a:ext uri="{FF2B5EF4-FFF2-40B4-BE49-F238E27FC236}">
              <a16:creationId xmlns="" xmlns:a16="http://schemas.microsoft.com/office/drawing/2014/main" id="{020B8DC0-5C33-4558-8BF3-618D185D16D9}"/>
            </a:ext>
          </a:extLst>
        </xdr:cNvPr>
        <xdr:cNvSpPr txBox="1"/>
      </xdr:nvSpPr>
      <xdr:spPr>
        <a:xfrm>
          <a:off x="1371600" y="628649"/>
          <a:ext cx="1181100"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開始月設定</a:t>
          </a:r>
          <a:endParaRPr kumimoji="1" lang="en-US" altLang="ja-JP" sz="1100"/>
        </a:p>
        <a:p>
          <a:endParaRPr kumimoji="1" lang="ja-JP" altLang="en-US" sz="1100"/>
        </a:p>
      </xdr:txBody>
    </xdr:sp>
    <xdr:clientData/>
  </xdr:twoCellAnchor>
  <xdr:twoCellAnchor>
    <xdr:from>
      <xdr:col>1</xdr:col>
      <xdr:colOff>600075</xdr:colOff>
      <xdr:row>7</xdr:row>
      <xdr:rowOff>28575</xdr:rowOff>
    </xdr:from>
    <xdr:to>
      <xdr:col>3</xdr:col>
      <xdr:colOff>676275</xdr:colOff>
      <xdr:row>9</xdr:row>
      <xdr:rowOff>66675</xdr:rowOff>
    </xdr:to>
    <xdr:sp macro="" textlink="">
      <xdr:nvSpPr>
        <xdr:cNvPr id="185" name="フローチャート: 処理 184">
          <a:extLst>
            <a:ext uri="{FF2B5EF4-FFF2-40B4-BE49-F238E27FC236}">
              <a16:creationId xmlns="" xmlns:a16="http://schemas.microsoft.com/office/drawing/2014/main" id="{D0406395-2076-49EC-A326-73947A0FC25F}"/>
            </a:ext>
          </a:extLst>
        </xdr:cNvPr>
        <xdr:cNvSpPr/>
      </xdr:nvSpPr>
      <xdr:spPr>
        <a:xfrm>
          <a:off x="1285875" y="1228725"/>
          <a:ext cx="1447800" cy="381000"/>
        </a:xfrm>
        <a:prstGeom prst="flowChartProcess">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647700</xdr:colOff>
      <xdr:row>18</xdr:row>
      <xdr:rowOff>9525</xdr:rowOff>
    </xdr:from>
    <xdr:to>
      <xdr:col>4</xdr:col>
      <xdr:colOff>57149</xdr:colOff>
      <xdr:row>20</xdr:row>
      <xdr:rowOff>76200</xdr:rowOff>
    </xdr:to>
    <xdr:sp macro="" textlink="">
      <xdr:nvSpPr>
        <xdr:cNvPr id="187" name="フローチャート: 処理 186">
          <a:extLst>
            <a:ext uri="{FF2B5EF4-FFF2-40B4-BE49-F238E27FC236}">
              <a16:creationId xmlns="" xmlns:a16="http://schemas.microsoft.com/office/drawing/2014/main" id="{BF195397-E6EB-4E41-A7FB-E491462F3B27}"/>
            </a:ext>
          </a:extLst>
        </xdr:cNvPr>
        <xdr:cNvSpPr/>
      </xdr:nvSpPr>
      <xdr:spPr>
        <a:xfrm>
          <a:off x="1333500" y="3095625"/>
          <a:ext cx="1466849" cy="409575"/>
        </a:xfrm>
        <a:prstGeom prst="flowChartProcess">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76199</xdr:colOff>
      <xdr:row>14</xdr:row>
      <xdr:rowOff>85725</xdr:rowOff>
    </xdr:from>
    <xdr:to>
      <xdr:col>3</xdr:col>
      <xdr:colOff>638174</xdr:colOff>
      <xdr:row>16</xdr:row>
      <xdr:rowOff>85725</xdr:rowOff>
    </xdr:to>
    <xdr:sp macro="" textlink="">
      <xdr:nvSpPr>
        <xdr:cNvPr id="2" name="テキスト ボックス 1">
          <a:extLst>
            <a:ext uri="{FF2B5EF4-FFF2-40B4-BE49-F238E27FC236}">
              <a16:creationId xmlns="" xmlns:a16="http://schemas.microsoft.com/office/drawing/2014/main" id="{94462E2A-7BE5-497D-9FDF-D2F33D1BFF53}"/>
            </a:ext>
          </a:extLst>
        </xdr:cNvPr>
        <xdr:cNvSpPr txBox="1"/>
      </xdr:nvSpPr>
      <xdr:spPr>
        <a:xfrm>
          <a:off x="1685924" y="2486025"/>
          <a:ext cx="124777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仕入買掛支入力</a:t>
          </a:r>
        </a:p>
      </xdr:txBody>
    </xdr:sp>
    <xdr:clientData/>
  </xdr:twoCellAnchor>
  <xdr:twoCellAnchor>
    <xdr:from>
      <xdr:col>7</xdr:col>
      <xdr:colOff>619125</xdr:colOff>
      <xdr:row>11</xdr:row>
      <xdr:rowOff>9525</xdr:rowOff>
    </xdr:from>
    <xdr:to>
      <xdr:col>10</xdr:col>
      <xdr:colOff>38099</xdr:colOff>
      <xdr:row>13</xdr:row>
      <xdr:rowOff>38100</xdr:rowOff>
    </xdr:to>
    <xdr:sp macro="" textlink="">
      <xdr:nvSpPr>
        <xdr:cNvPr id="191" name="フローチャート: 処理 190">
          <a:extLst>
            <a:ext uri="{FF2B5EF4-FFF2-40B4-BE49-F238E27FC236}">
              <a16:creationId xmlns="" xmlns:a16="http://schemas.microsoft.com/office/drawing/2014/main" id="{78C3F832-5392-4CC8-B4F1-04933D1FCAC1}"/>
            </a:ext>
          </a:extLst>
        </xdr:cNvPr>
        <xdr:cNvSpPr/>
      </xdr:nvSpPr>
      <xdr:spPr>
        <a:xfrm>
          <a:off x="5419725" y="1895475"/>
          <a:ext cx="1476374" cy="371475"/>
        </a:xfrm>
        <a:prstGeom prst="flowChartProcess">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666750</xdr:colOff>
      <xdr:row>11</xdr:row>
      <xdr:rowOff>19050</xdr:rowOff>
    </xdr:from>
    <xdr:to>
      <xdr:col>9</xdr:col>
      <xdr:colOff>666750</xdr:colOff>
      <xdr:row>12</xdr:row>
      <xdr:rowOff>123825</xdr:rowOff>
    </xdr:to>
    <xdr:sp macro="" textlink="">
      <xdr:nvSpPr>
        <xdr:cNvPr id="3" name="テキスト ボックス 2">
          <a:extLst>
            <a:ext uri="{FF2B5EF4-FFF2-40B4-BE49-F238E27FC236}">
              <a16:creationId xmlns="" xmlns:a16="http://schemas.microsoft.com/office/drawing/2014/main" id="{7B5EE96C-545C-4DDC-955B-B636DECE96DC}"/>
            </a:ext>
          </a:extLst>
        </xdr:cNvPr>
        <xdr:cNvSpPr txBox="1"/>
      </xdr:nvSpPr>
      <xdr:spPr>
        <a:xfrm>
          <a:off x="5467350" y="1905000"/>
          <a:ext cx="13716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経費支払消込み</a:t>
          </a:r>
          <a:endParaRPr kumimoji="1" lang="en-US" altLang="ja-JP" sz="1100"/>
        </a:p>
        <a:p>
          <a:endParaRPr kumimoji="1" lang="en-US" altLang="ja-JP" sz="1100"/>
        </a:p>
        <a:p>
          <a:endParaRPr kumimoji="1" lang="ja-JP" altLang="en-US" sz="1100"/>
        </a:p>
      </xdr:txBody>
    </xdr:sp>
    <xdr:clientData/>
  </xdr:twoCellAnchor>
  <xdr:twoCellAnchor editAs="oneCell">
    <xdr:from>
      <xdr:col>1</xdr:col>
      <xdr:colOff>0</xdr:colOff>
      <xdr:row>49</xdr:row>
      <xdr:rowOff>152400</xdr:rowOff>
    </xdr:from>
    <xdr:to>
      <xdr:col>8</xdr:col>
      <xdr:colOff>275555</xdr:colOff>
      <xdr:row>58</xdr:row>
      <xdr:rowOff>9350</xdr:rowOff>
    </xdr:to>
    <xdr:pic>
      <xdr:nvPicPr>
        <xdr:cNvPr id="63" name="図 62">
          <a:extLst>
            <a:ext uri="{FF2B5EF4-FFF2-40B4-BE49-F238E27FC236}">
              <a16:creationId xmlns="" xmlns:a16="http://schemas.microsoft.com/office/drawing/2014/main" id="{542D2E76-6539-46F1-8831-4636E4556BE3}"/>
            </a:ext>
          </a:extLst>
        </xdr:cNvPr>
        <xdr:cNvPicPr>
          <a:picLocks noChangeAspect="1"/>
        </xdr:cNvPicPr>
      </xdr:nvPicPr>
      <xdr:blipFill>
        <a:blip xmlns:r="http://schemas.openxmlformats.org/officeDocument/2006/relationships" r:embed="rId1"/>
        <a:stretch>
          <a:fillRect/>
        </a:stretch>
      </xdr:blipFill>
      <xdr:spPr>
        <a:xfrm>
          <a:off x="923925" y="8553450"/>
          <a:ext cx="5076155" cy="1400000"/>
        </a:xfrm>
        <a:prstGeom prst="rect">
          <a:avLst/>
        </a:prstGeom>
      </xdr:spPr>
    </xdr:pic>
    <xdr:clientData/>
  </xdr:twoCellAnchor>
  <xdr:twoCellAnchor>
    <xdr:from>
      <xdr:col>1</xdr:col>
      <xdr:colOff>190500</xdr:colOff>
      <xdr:row>49</xdr:row>
      <xdr:rowOff>104775</xdr:rowOff>
    </xdr:from>
    <xdr:to>
      <xdr:col>1</xdr:col>
      <xdr:colOff>619125</xdr:colOff>
      <xdr:row>51</xdr:row>
      <xdr:rowOff>9525</xdr:rowOff>
    </xdr:to>
    <xdr:sp macro="" textlink="">
      <xdr:nvSpPr>
        <xdr:cNvPr id="64" name="楕円 3">
          <a:extLst>
            <a:ext uri="{FF2B5EF4-FFF2-40B4-BE49-F238E27FC236}">
              <a16:creationId xmlns="" xmlns:a16="http://schemas.microsoft.com/office/drawing/2014/main" id="{B1CA3D75-CDA1-4045-AFA8-8C7C387750B7}"/>
            </a:ext>
          </a:extLst>
        </xdr:cNvPr>
        <xdr:cNvSpPr/>
      </xdr:nvSpPr>
      <xdr:spPr>
        <a:xfrm>
          <a:off x="18983325" y="1238250"/>
          <a:ext cx="4286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609600</xdr:colOff>
      <xdr:row>62</xdr:row>
      <xdr:rowOff>104775</xdr:rowOff>
    </xdr:from>
    <xdr:to>
      <xdr:col>3</xdr:col>
      <xdr:colOff>228440</xdr:colOff>
      <xdr:row>81</xdr:row>
      <xdr:rowOff>132938</xdr:rowOff>
    </xdr:to>
    <xdr:pic>
      <xdr:nvPicPr>
        <xdr:cNvPr id="65" name="図 64">
          <a:extLst>
            <a:ext uri="{FF2B5EF4-FFF2-40B4-BE49-F238E27FC236}">
              <a16:creationId xmlns="" xmlns:a16="http://schemas.microsoft.com/office/drawing/2014/main" id="{7D374E2B-49AF-4B08-915B-7D6ABD0E7058}"/>
            </a:ext>
          </a:extLst>
        </xdr:cNvPr>
        <xdr:cNvPicPr>
          <a:picLocks noChangeAspect="1"/>
        </xdr:cNvPicPr>
      </xdr:nvPicPr>
      <xdr:blipFill>
        <a:blip xmlns:r="http://schemas.openxmlformats.org/officeDocument/2006/relationships" r:embed="rId2"/>
        <a:stretch>
          <a:fillRect/>
        </a:stretch>
      </xdr:blipFill>
      <xdr:spPr>
        <a:xfrm>
          <a:off x="19402425" y="3467100"/>
          <a:ext cx="990440" cy="3285713"/>
        </a:xfrm>
        <a:prstGeom prst="rect">
          <a:avLst/>
        </a:prstGeom>
      </xdr:spPr>
    </xdr:pic>
    <xdr:clientData/>
  </xdr:twoCellAnchor>
  <xdr:twoCellAnchor>
    <xdr:from>
      <xdr:col>1</xdr:col>
      <xdr:colOff>404813</xdr:colOff>
      <xdr:row>48</xdr:row>
      <xdr:rowOff>28575</xdr:rowOff>
    </xdr:from>
    <xdr:to>
      <xdr:col>1</xdr:col>
      <xdr:colOff>447675</xdr:colOff>
      <xdr:row>49</xdr:row>
      <xdr:rowOff>104775</xdr:rowOff>
    </xdr:to>
    <xdr:cxnSp macro="">
      <xdr:nvCxnSpPr>
        <xdr:cNvPr id="66" name="直線矢印コネクタ 65">
          <a:extLst>
            <a:ext uri="{FF2B5EF4-FFF2-40B4-BE49-F238E27FC236}">
              <a16:creationId xmlns="" xmlns:a16="http://schemas.microsoft.com/office/drawing/2014/main" id="{691DD7B9-2FCF-4895-81B1-71B9FBF4E404}"/>
            </a:ext>
          </a:extLst>
        </xdr:cNvPr>
        <xdr:cNvCxnSpPr>
          <a:endCxn id="64" idx="0"/>
        </xdr:cNvCxnSpPr>
      </xdr:nvCxnSpPr>
      <xdr:spPr>
        <a:xfrm flipH="1">
          <a:off x="19197638" y="990600"/>
          <a:ext cx="42862" cy="2476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371475</xdr:colOff>
      <xdr:row>52</xdr:row>
      <xdr:rowOff>133350</xdr:rowOff>
    </xdr:from>
    <xdr:to>
      <xdr:col>2</xdr:col>
      <xdr:colOff>771525</xdr:colOff>
      <xdr:row>59</xdr:row>
      <xdr:rowOff>123825</xdr:rowOff>
    </xdr:to>
    <xdr:cxnSp macro="">
      <xdr:nvCxnSpPr>
        <xdr:cNvPr id="67" name="直線矢印コネクタ 66">
          <a:extLst>
            <a:ext uri="{FF2B5EF4-FFF2-40B4-BE49-F238E27FC236}">
              <a16:creationId xmlns="" xmlns:a16="http://schemas.microsoft.com/office/drawing/2014/main" id="{6669C3F3-55FA-4B8E-9E0B-B6EF443D5A41}"/>
            </a:ext>
          </a:extLst>
        </xdr:cNvPr>
        <xdr:cNvCxnSpPr/>
      </xdr:nvCxnSpPr>
      <xdr:spPr>
        <a:xfrm flipH="1" flipV="1">
          <a:off x="19850100" y="1781175"/>
          <a:ext cx="400050" cy="1190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73</xdr:row>
      <xdr:rowOff>9525</xdr:rowOff>
    </xdr:from>
    <xdr:to>
      <xdr:col>2</xdr:col>
      <xdr:colOff>876300</xdr:colOff>
      <xdr:row>74</xdr:row>
      <xdr:rowOff>161925</xdr:rowOff>
    </xdr:to>
    <xdr:sp macro="" textlink="">
      <xdr:nvSpPr>
        <xdr:cNvPr id="68" name="楕円 10">
          <a:extLst>
            <a:ext uri="{FF2B5EF4-FFF2-40B4-BE49-F238E27FC236}">
              <a16:creationId xmlns="" xmlns:a16="http://schemas.microsoft.com/office/drawing/2014/main" id="{0850D11B-8454-4B17-9685-0C033A8AB3C8}"/>
            </a:ext>
          </a:extLst>
        </xdr:cNvPr>
        <xdr:cNvSpPr/>
      </xdr:nvSpPr>
      <xdr:spPr>
        <a:xfrm>
          <a:off x="19516725" y="5267325"/>
          <a:ext cx="838200" cy="3238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800100</xdr:colOff>
      <xdr:row>63</xdr:row>
      <xdr:rowOff>104775</xdr:rowOff>
    </xdr:from>
    <xdr:to>
      <xdr:col>4</xdr:col>
      <xdr:colOff>66675</xdr:colOff>
      <xdr:row>74</xdr:row>
      <xdr:rowOff>161925</xdr:rowOff>
    </xdr:to>
    <xdr:cxnSp macro="">
      <xdr:nvCxnSpPr>
        <xdr:cNvPr id="69" name="直線矢印コネクタ 68">
          <a:extLst>
            <a:ext uri="{FF2B5EF4-FFF2-40B4-BE49-F238E27FC236}">
              <a16:creationId xmlns="" xmlns:a16="http://schemas.microsoft.com/office/drawing/2014/main" id="{6468331E-3C29-4718-B5F9-5A52A9FC198F}"/>
            </a:ext>
          </a:extLst>
        </xdr:cNvPr>
        <xdr:cNvCxnSpPr/>
      </xdr:nvCxnSpPr>
      <xdr:spPr>
        <a:xfrm flipH="1">
          <a:off x="20278725" y="3648075"/>
          <a:ext cx="923925" cy="1943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18</xdr:row>
      <xdr:rowOff>95250</xdr:rowOff>
    </xdr:from>
    <xdr:to>
      <xdr:col>3</xdr:col>
      <xdr:colOff>619125</xdr:colOff>
      <xdr:row>20</xdr:row>
      <xdr:rowOff>47625</xdr:rowOff>
    </xdr:to>
    <xdr:sp macro="" textlink="">
      <xdr:nvSpPr>
        <xdr:cNvPr id="4" name="テキスト ボックス 3">
          <a:extLst>
            <a:ext uri="{FF2B5EF4-FFF2-40B4-BE49-F238E27FC236}">
              <a16:creationId xmlns="" xmlns:a16="http://schemas.microsoft.com/office/drawing/2014/main" id="{D5D7BF4B-B62F-4AF6-98CD-B0CAFA056826}"/>
            </a:ext>
          </a:extLst>
        </xdr:cNvPr>
        <xdr:cNvSpPr txBox="1"/>
      </xdr:nvSpPr>
      <xdr:spPr>
        <a:xfrm>
          <a:off x="1714500" y="3181350"/>
          <a:ext cx="120015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経費支払入力</a:t>
          </a:r>
          <a:endParaRPr kumimoji="1" lang="en-US" altLang="ja-JP" sz="1100"/>
        </a:p>
        <a:p>
          <a:endParaRPr kumimoji="1" lang="ja-JP" altLang="en-US" sz="1100"/>
        </a:p>
      </xdr:txBody>
    </xdr:sp>
    <xdr:clientData/>
  </xdr:twoCellAnchor>
  <xdr:twoCellAnchor editAs="oneCell">
    <xdr:from>
      <xdr:col>14</xdr:col>
      <xdr:colOff>57150</xdr:colOff>
      <xdr:row>24</xdr:row>
      <xdr:rowOff>85725</xdr:rowOff>
    </xdr:from>
    <xdr:to>
      <xdr:col>16</xdr:col>
      <xdr:colOff>561740</xdr:colOff>
      <xdr:row>47</xdr:row>
      <xdr:rowOff>142874</xdr:rowOff>
    </xdr:to>
    <xdr:pic>
      <xdr:nvPicPr>
        <xdr:cNvPr id="70" name="図 69">
          <a:extLst>
            <a:ext uri="{FF2B5EF4-FFF2-40B4-BE49-F238E27FC236}">
              <a16:creationId xmlns="" xmlns:a16="http://schemas.microsoft.com/office/drawing/2014/main" id="{B70947C4-E9A4-40DF-B335-48E3F8C43ED7}"/>
            </a:ext>
          </a:extLst>
        </xdr:cNvPr>
        <xdr:cNvPicPr>
          <a:picLocks noChangeAspect="1"/>
        </xdr:cNvPicPr>
      </xdr:nvPicPr>
      <xdr:blipFill>
        <a:blip xmlns:r="http://schemas.openxmlformats.org/officeDocument/2006/relationships" r:embed="rId3"/>
        <a:stretch>
          <a:fillRect/>
        </a:stretch>
      </xdr:blipFill>
      <xdr:spPr>
        <a:xfrm>
          <a:off x="9896475" y="4200525"/>
          <a:ext cx="1876190" cy="4048124"/>
        </a:xfrm>
        <a:prstGeom prst="rect">
          <a:avLst/>
        </a:prstGeom>
      </xdr:spPr>
    </xdr:pic>
    <xdr:clientData/>
  </xdr:twoCellAnchor>
</xdr:wsDr>
</file>

<file path=xl/theme/theme1.xml><?xml version="1.0" encoding="utf-8"?>
<a:theme xmlns:a="http://schemas.openxmlformats.org/drawingml/2006/main" name="Office テーマ">
  <a:themeElements>
    <a:clrScheme name="ネオン">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office-net.ico.bz/"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drawing" Target="../drawings/drawing2.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zoomScaleNormal="100" workbookViewId="0">
      <selection activeCell="G19" sqref="G19"/>
    </sheetView>
  </sheetViews>
  <sheetFormatPr defaultRowHeight="13.5"/>
  <cols>
    <col min="1" max="1" width="6.125" customWidth="1"/>
    <col min="2" max="2" width="19.75" customWidth="1"/>
    <col min="3" max="3" width="6.5" style="183" customWidth="1"/>
    <col min="4" max="4" width="10.375" customWidth="1"/>
    <col min="5" max="5" width="6.25" style="183" customWidth="1"/>
    <col min="6" max="6" width="12.5" customWidth="1"/>
    <col min="7" max="7" width="19.75" customWidth="1"/>
    <col min="8" max="8" width="6.5" style="183" customWidth="1"/>
    <col min="9" max="9" width="11.75" customWidth="1"/>
    <col min="10" max="10" width="5.625" style="183" customWidth="1"/>
    <col min="11" max="11" width="12.625" customWidth="1"/>
    <col min="25" max="25" width="12.75" customWidth="1"/>
    <col min="27" max="27" width="12.75" customWidth="1"/>
  </cols>
  <sheetData>
    <row r="1" spans="2:11" ht="21">
      <c r="D1" s="405" t="s">
        <v>242</v>
      </c>
    </row>
    <row r="2" spans="2:11" ht="14.25" thickBot="1"/>
    <row r="3" spans="2:11">
      <c r="B3" s="434"/>
      <c r="C3" s="406"/>
      <c r="D3" s="407"/>
      <c r="E3" s="406"/>
      <c r="F3" s="407"/>
      <c r="G3" s="434"/>
      <c r="H3" s="409"/>
      <c r="I3" s="410"/>
      <c r="J3" s="409"/>
      <c r="K3" s="408"/>
    </row>
    <row r="4" spans="2:11">
      <c r="B4" s="435" t="s">
        <v>245</v>
      </c>
      <c r="C4" s="411" t="s">
        <v>246</v>
      </c>
      <c r="D4" s="412">
        <f>+資金繰予定!C3</f>
        <v>42917</v>
      </c>
      <c r="E4" s="411" t="s">
        <v>247</v>
      </c>
      <c r="F4" s="454">
        <f>+資金繰予定!E3</f>
        <v>43070</v>
      </c>
      <c r="G4" s="435" t="s">
        <v>245</v>
      </c>
      <c r="H4" s="414" t="s">
        <v>248</v>
      </c>
      <c r="I4" s="412" t="s">
        <v>306</v>
      </c>
      <c r="J4" s="411"/>
      <c r="K4" s="416"/>
    </row>
    <row r="5" spans="2:11">
      <c r="B5" s="435" t="s">
        <v>263</v>
      </c>
      <c r="C5" s="411"/>
      <c r="D5" s="417"/>
      <c r="E5" s="411"/>
      <c r="F5" s="455"/>
      <c r="G5" s="435" t="s">
        <v>263</v>
      </c>
      <c r="H5" s="419"/>
      <c r="I5" s="420"/>
      <c r="J5" s="415"/>
      <c r="K5" s="418"/>
    </row>
    <row r="6" spans="2:11">
      <c r="B6" s="435" t="s">
        <v>264</v>
      </c>
      <c r="C6" s="411"/>
      <c r="D6" s="417"/>
      <c r="E6" s="411"/>
      <c r="F6" s="455"/>
      <c r="G6" s="435" t="s">
        <v>264</v>
      </c>
      <c r="H6" s="419"/>
      <c r="I6" s="420"/>
      <c r="J6" s="415"/>
      <c r="K6" s="418"/>
    </row>
    <row r="7" spans="2:11">
      <c r="B7" s="435" t="s">
        <v>250</v>
      </c>
      <c r="C7" s="411"/>
      <c r="D7" s="417"/>
      <c r="E7" s="411"/>
      <c r="F7" s="455"/>
      <c r="G7" s="435" t="s">
        <v>250</v>
      </c>
      <c r="H7" s="419"/>
      <c r="I7" s="420"/>
      <c r="J7" s="415"/>
      <c r="K7" s="418"/>
    </row>
    <row r="8" spans="2:11">
      <c r="B8" s="436"/>
      <c r="C8" s="411"/>
      <c r="D8" s="417"/>
      <c r="E8" s="411"/>
      <c r="F8" s="455"/>
      <c r="G8" s="436"/>
      <c r="H8" s="415"/>
      <c r="I8" s="420"/>
      <c r="J8" s="415"/>
      <c r="K8" s="418"/>
    </row>
    <row r="9" spans="2:11">
      <c r="B9" s="435" t="s">
        <v>245</v>
      </c>
      <c r="C9" s="411" t="s">
        <v>251</v>
      </c>
      <c r="D9" s="412" t="s">
        <v>306</v>
      </c>
      <c r="E9" s="411"/>
      <c r="F9" s="454"/>
      <c r="G9" s="435" t="s">
        <v>245</v>
      </c>
      <c r="H9" s="414" t="s">
        <v>252</v>
      </c>
      <c r="I9" s="412" t="s">
        <v>306</v>
      </c>
      <c r="J9" s="415"/>
      <c r="K9" s="416"/>
    </row>
    <row r="10" spans="2:11">
      <c r="B10" s="435" t="s">
        <v>263</v>
      </c>
      <c r="C10" s="411"/>
      <c r="D10" s="417"/>
      <c r="E10" s="411"/>
      <c r="F10" s="455"/>
      <c r="G10" s="435" t="s">
        <v>263</v>
      </c>
      <c r="H10" s="421"/>
      <c r="I10" s="422"/>
      <c r="J10" s="423"/>
      <c r="K10" s="418"/>
    </row>
    <row r="11" spans="2:11">
      <c r="B11" s="435" t="s">
        <v>264</v>
      </c>
      <c r="C11" s="411"/>
      <c r="D11" s="417"/>
      <c r="E11" s="411"/>
      <c r="F11" s="455"/>
      <c r="G11" s="435" t="s">
        <v>264</v>
      </c>
      <c r="H11" s="421"/>
      <c r="I11" s="422"/>
      <c r="J11" s="423"/>
      <c r="K11" s="418"/>
    </row>
    <row r="12" spans="2:11">
      <c r="B12" s="435" t="s">
        <v>250</v>
      </c>
      <c r="C12" s="411"/>
      <c r="D12" s="417"/>
      <c r="E12" s="411"/>
      <c r="F12" s="455"/>
      <c r="G12" s="435" t="s">
        <v>250</v>
      </c>
      <c r="H12" s="421"/>
      <c r="I12" s="422"/>
      <c r="J12" s="423"/>
      <c r="K12" s="418"/>
    </row>
    <row r="13" spans="2:11">
      <c r="B13" s="436"/>
      <c r="C13" s="411"/>
      <c r="D13" s="417"/>
      <c r="E13" s="411"/>
      <c r="F13" s="455"/>
      <c r="G13" s="436"/>
      <c r="H13" s="423"/>
      <c r="I13" s="422"/>
      <c r="J13" s="423"/>
      <c r="K13" s="418"/>
    </row>
    <row r="14" spans="2:11">
      <c r="B14" s="435" t="s">
        <v>245</v>
      </c>
      <c r="C14" s="411" t="s">
        <v>253</v>
      </c>
      <c r="D14" s="412" t="s">
        <v>306</v>
      </c>
      <c r="E14" s="411"/>
      <c r="F14" s="454"/>
      <c r="G14" s="436"/>
      <c r="H14" s="423"/>
      <c r="I14" s="450" t="s">
        <v>267</v>
      </c>
      <c r="J14" s="423"/>
      <c r="K14" s="413"/>
    </row>
    <row r="15" spans="2:11">
      <c r="B15" s="435" t="s">
        <v>263</v>
      </c>
      <c r="C15" s="411"/>
      <c r="D15" s="417"/>
      <c r="E15" s="411"/>
      <c r="F15" s="417"/>
      <c r="G15" s="435" t="s">
        <v>254</v>
      </c>
      <c r="H15" s="421"/>
      <c r="I15" s="439" t="s">
        <v>255</v>
      </c>
      <c r="J15" s="423"/>
      <c r="K15" s="451"/>
    </row>
    <row r="16" spans="2:11">
      <c r="B16" s="435" t="s">
        <v>264</v>
      </c>
      <c r="C16" s="411"/>
      <c r="D16" s="417"/>
      <c r="E16" s="411"/>
      <c r="F16" s="417"/>
      <c r="G16" s="436"/>
      <c r="H16" s="423"/>
      <c r="I16" s="422"/>
      <c r="J16" s="423"/>
      <c r="K16" s="424"/>
    </row>
    <row r="17" spans="2:11">
      <c r="B17" s="435" t="s">
        <v>250</v>
      </c>
      <c r="C17" s="411"/>
      <c r="D17" s="417"/>
      <c r="E17" s="411"/>
      <c r="F17" s="417"/>
      <c r="G17" s="435" t="s">
        <v>256</v>
      </c>
      <c r="H17" s="421"/>
      <c r="I17" s="439" t="s">
        <v>299</v>
      </c>
      <c r="J17" s="423"/>
      <c r="K17" s="424"/>
    </row>
    <row r="18" spans="2:11">
      <c r="B18" s="435"/>
      <c r="C18" s="411"/>
      <c r="D18" s="417"/>
      <c r="E18" s="411"/>
      <c r="F18" s="417"/>
      <c r="G18" s="435"/>
      <c r="H18" s="421"/>
      <c r="I18" s="422"/>
      <c r="J18" s="423"/>
      <c r="K18" s="418"/>
    </row>
    <row r="19" spans="2:11">
      <c r="B19" s="435" t="s">
        <v>259</v>
      </c>
      <c r="C19" s="411"/>
      <c r="D19" s="417"/>
      <c r="E19" s="411"/>
      <c r="F19" s="417"/>
      <c r="G19" s="435" t="s">
        <v>260</v>
      </c>
      <c r="H19" s="421"/>
      <c r="I19" s="417"/>
      <c r="J19" s="411"/>
      <c r="K19" s="418"/>
    </row>
    <row r="20" spans="2:11" ht="14.25" thickBot="1">
      <c r="B20" s="437"/>
      <c r="C20" s="425"/>
      <c r="D20" s="426"/>
      <c r="E20" s="425"/>
      <c r="F20" s="426"/>
      <c r="G20" s="436"/>
      <c r="H20" s="411"/>
      <c r="I20" s="417"/>
      <c r="J20" s="411"/>
      <c r="K20" s="418"/>
    </row>
    <row r="21" spans="2:11">
      <c r="B21" s="279"/>
      <c r="C21" s="428"/>
      <c r="D21" s="279"/>
      <c r="E21" s="428"/>
      <c r="F21" s="279"/>
      <c r="G21" s="456"/>
      <c r="H21" s="452"/>
      <c r="I21" s="453"/>
      <c r="J21" s="452"/>
      <c r="K21" s="457"/>
    </row>
    <row r="22" spans="2:11">
      <c r="B22" s="127" t="s">
        <v>301</v>
      </c>
      <c r="C22"/>
      <c r="E22"/>
      <c r="G22" s="458" t="s">
        <v>298</v>
      </c>
      <c r="H22" s="411" t="s">
        <v>246</v>
      </c>
      <c r="I22" s="412">
        <f>+資金繰予定!C3</f>
        <v>42917</v>
      </c>
      <c r="J22" s="411" t="s">
        <v>247</v>
      </c>
      <c r="K22" s="416">
        <f>+資金繰予定!E3</f>
        <v>43070</v>
      </c>
    </row>
    <row r="23" spans="2:11">
      <c r="B23" s="127" t="s">
        <v>302</v>
      </c>
      <c r="C23"/>
      <c r="E23"/>
      <c r="G23" s="458" t="s">
        <v>298</v>
      </c>
      <c r="H23" s="411" t="s">
        <v>251</v>
      </c>
      <c r="I23" s="412" t="s">
        <v>309</v>
      </c>
      <c r="J23" s="411"/>
      <c r="K23" s="416"/>
    </row>
    <row r="24" spans="2:11">
      <c r="B24" t="s">
        <v>303</v>
      </c>
      <c r="C24"/>
      <c r="E24"/>
      <c r="G24" s="458" t="s">
        <v>298</v>
      </c>
      <c r="H24" s="411" t="s">
        <v>253</v>
      </c>
      <c r="I24" s="412" t="s">
        <v>309</v>
      </c>
      <c r="J24" s="411"/>
      <c r="K24" s="416"/>
    </row>
    <row r="25" spans="2:11" ht="17.25">
      <c r="B25" s="577" t="s">
        <v>304</v>
      </c>
      <c r="C25"/>
      <c r="E25"/>
      <c r="G25" s="458" t="s">
        <v>298</v>
      </c>
      <c r="H25" s="414" t="s">
        <v>248</v>
      </c>
      <c r="I25" s="412" t="s">
        <v>309</v>
      </c>
      <c r="J25" s="415"/>
      <c r="K25" s="416"/>
    </row>
    <row r="26" spans="2:11">
      <c r="C26"/>
      <c r="E26"/>
      <c r="G26" s="458" t="s">
        <v>298</v>
      </c>
      <c r="H26" s="414" t="s">
        <v>252</v>
      </c>
      <c r="I26" s="412" t="s">
        <v>309</v>
      </c>
      <c r="J26" s="415"/>
      <c r="K26" s="416"/>
    </row>
    <row r="27" spans="2:11" ht="14.25" thickBot="1">
      <c r="C27"/>
      <c r="E27"/>
      <c r="G27" s="459"/>
      <c r="H27" s="426"/>
      <c r="I27" s="426"/>
      <c r="J27" s="426"/>
      <c r="K27" s="427"/>
    </row>
  </sheetData>
  <sheetProtection sheet="1" objects="1" scenarios="1"/>
  <customSheetViews>
    <customSheetView guid="{16705C64-6824-4979-8590-4716AA47F7EF}">
      <selection activeCell="I15" sqref="I15"/>
      <pageMargins left="0.7" right="0.7" top="0.75" bottom="0.75" header="0.3" footer="0.3"/>
    </customSheetView>
    <customSheetView guid="{44879EA7-684D-4EFE-8ECD-BACB5E70289F}">
      <selection activeCell="I15" sqref="I15"/>
      <pageMargins left="0.7" right="0.7" top="0.75" bottom="0.75" header="0.3" footer="0.3"/>
    </customSheetView>
    <customSheetView guid="{030C7F32-B5BB-4F47-925F-1073F17B8522}">
      <selection activeCell="I15" sqref="I15"/>
      <pageMargins left="0.7" right="0.7" top="0.75" bottom="0.75" header="0.3" footer="0.3"/>
    </customSheetView>
    <customSheetView guid="{56651DC7-8AED-4C6B-9ABD-52EB53ECFA43}">
      <selection activeCell="I15" sqref="I15"/>
      <pageMargins left="0.7" right="0.7" top="0.75" bottom="0.75" header="0.3" footer="0.3"/>
    </customSheetView>
    <customSheetView guid="{EF46335F-1294-4AC3-ABE2-3EF9CD93724B}">
      <selection activeCell="I15" sqref="I15"/>
      <pageMargins left="0.7" right="0.7" top="0.75" bottom="0.75" header="0.3" footer="0.3"/>
    </customSheetView>
  </customSheetViews>
  <phoneticPr fontId="2"/>
  <hyperlinks>
    <hyperlink ref="B7" location="Ａ一年目d借入返済" display="４．借入返済予定"/>
    <hyperlink ref="G15" location="現預金!A1" display="６．現預金"/>
    <hyperlink ref="B9" location="資金繰予定!O1:V16" display="１．資金繰予定表"/>
    <hyperlink ref="B10" location="Ｂ二年目b売掛買掛" display="２．売掛買掛"/>
    <hyperlink ref="B11" location="Ｂ二年目c経費" display="３．経費"/>
    <hyperlink ref="B12" location="Ｂ二年目d借入返済" display="４．借入返済予定"/>
    <hyperlink ref="B14" location="資金繰予定!AA1:AH16" display="１．資金繰予定表"/>
    <hyperlink ref="B15" location="Ｃ三年目b売掛買掛" display="２．売掛買掛"/>
    <hyperlink ref="B16" location="Ｃ三年目c経費" display="３．経費"/>
    <hyperlink ref="B17" location="Ｃ三年目d借入返済" display="４．借入返済予定"/>
    <hyperlink ref="G4" location="Ｄ四年目a資金繰予定表" display="１．資金繰予定表"/>
    <hyperlink ref="G6" location="Ｄ四年目c経費" display="３．経費"/>
    <hyperlink ref="G7" location="Ｄ四年目d借入返済" display="４．借入返済予定"/>
    <hyperlink ref="G9" location="Ｅ五年目a資金繰予定表" display="１．資金繰予定表"/>
    <hyperlink ref="G11" location="Ｅ五年目c経費" display="３．経費"/>
    <hyperlink ref="G12" location="Ｅ五年目d借入返済" display="４．借入返済予定"/>
    <hyperlink ref="G17" location="資金繰シミュレーション!A1" display="７．資金繰シミュレーション"/>
    <hyperlink ref="I15" location="資金繰予定表印刷!A1" display="８．資金繰予定表の印刷"/>
    <hyperlink ref="I17" location="フローチャート!A43" display="９．資金繰予定表保存の説明"/>
    <hyperlink ref="G19" location="資金繰予定!C4" display="１０．資金繰予定表の開始月設定"/>
    <hyperlink ref="B19" location="使い方説明!A1" display="１１．使い方説明"/>
    <hyperlink ref="B6" location="Ａ一年目c経費" display="３．経費"/>
    <hyperlink ref="B5" location="Ａ一年目b売掛買掛" display="２．売掛買掛"/>
    <hyperlink ref="B4" location="Ａ一年目a資金繰予定表" display="１．資金繰予定表"/>
    <hyperlink ref="G5" location="Ｄ四年目b売掛買掛" display="２．売掛買掛"/>
    <hyperlink ref="G10" location="Ｅ五年目b売掛買掛" display="２．売掛買掛"/>
    <hyperlink ref="I14" location="使い方説明!A769" display="（印刷方法の説明）"/>
    <hyperlink ref="G22" location="資金繰シミュレーション!C1:I21" display="資金繰シミュレーション"/>
    <hyperlink ref="G23" location="資金繰シミュレーション!O1:U21" display="資金繰シミュレーション"/>
    <hyperlink ref="G24" location="資金繰シミュレーション!AA1:AG21" display="資金繰シミュレーション"/>
    <hyperlink ref="G25" location="資金繰シミュレーション!AM1:AS21" display="資金繰シミュレーション"/>
    <hyperlink ref="G26" location="資金繰シミュレーション!AY1:BE21" display="資金繰シミュレーション"/>
    <hyperlink ref="B25"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64"/>
  <sheetViews>
    <sheetView topLeftCell="A38" workbookViewId="0">
      <selection activeCell="A43" sqref="A43"/>
    </sheetView>
  </sheetViews>
  <sheetFormatPr defaultRowHeight="13.5"/>
  <cols>
    <col min="1" max="1" width="12.125" customWidth="1"/>
  </cols>
  <sheetData>
    <row r="3" spans="4:11">
      <c r="D3" s="386"/>
      <c r="J3" s="386"/>
    </row>
    <row r="4" spans="4:11">
      <c r="D4" s="386"/>
      <c r="J4" s="386"/>
    </row>
    <row r="5" spans="4:11">
      <c r="D5" s="386"/>
      <c r="J5" s="386"/>
      <c r="K5" t="s">
        <v>132</v>
      </c>
    </row>
    <row r="6" spans="4:11">
      <c r="D6" s="386"/>
      <c r="J6" s="386"/>
      <c r="K6" t="s">
        <v>133</v>
      </c>
    </row>
    <row r="7" spans="4:11">
      <c r="D7" s="386"/>
      <c r="J7" s="386"/>
      <c r="K7" t="s">
        <v>134</v>
      </c>
    </row>
    <row r="8" spans="4:11">
      <c r="J8" s="386"/>
    </row>
    <row r="9" spans="4:11">
      <c r="J9" s="386"/>
      <c r="K9" t="s">
        <v>135</v>
      </c>
    </row>
    <row r="10" spans="4:11">
      <c r="J10" s="386"/>
    </row>
    <row r="11" spans="4:11">
      <c r="J11" s="386"/>
    </row>
    <row r="12" spans="4:11">
      <c r="J12" s="386"/>
    </row>
    <row r="13" spans="4:11">
      <c r="J13" s="386"/>
      <c r="K13" t="s">
        <v>135</v>
      </c>
    </row>
    <row r="14" spans="4:11">
      <c r="J14" s="386"/>
    </row>
    <row r="15" spans="4:11">
      <c r="J15" s="386"/>
      <c r="K15" t="s">
        <v>136</v>
      </c>
    </row>
    <row r="16" spans="4:11">
      <c r="J16" s="386"/>
      <c r="K16" t="s">
        <v>133</v>
      </c>
    </row>
    <row r="17" spans="3:11">
      <c r="J17" s="386"/>
    </row>
    <row r="18" spans="3:11">
      <c r="J18" s="386"/>
    </row>
    <row r="19" spans="3:11">
      <c r="J19" s="386"/>
    </row>
    <row r="20" spans="3:11">
      <c r="J20" s="386"/>
      <c r="K20" t="s">
        <v>137</v>
      </c>
    </row>
    <row r="21" spans="3:11">
      <c r="J21" s="386"/>
    </row>
    <row r="22" spans="3:11">
      <c r="J22" s="386"/>
    </row>
    <row r="23" spans="3:11">
      <c r="J23" s="386"/>
    </row>
    <row r="24" spans="3:11">
      <c r="I24" t="s">
        <v>138</v>
      </c>
      <c r="J24" s="386"/>
      <c r="K24" t="s">
        <v>139</v>
      </c>
    </row>
    <row r="25" spans="3:11">
      <c r="J25" s="386"/>
    </row>
    <row r="27" spans="3:11">
      <c r="C27" t="s">
        <v>138</v>
      </c>
    </row>
    <row r="28" spans="3:11">
      <c r="I28" t="s">
        <v>140</v>
      </c>
    </row>
    <row r="29" spans="3:11">
      <c r="I29" t="s">
        <v>141</v>
      </c>
    </row>
    <row r="31" spans="3:11">
      <c r="C31" t="s">
        <v>140</v>
      </c>
    </row>
    <row r="32" spans="3:11">
      <c r="C32" t="s">
        <v>141</v>
      </c>
      <c r="I32" t="s">
        <v>142</v>
      </c>
    </row>
    <row r="33" spans="1:9">
      <c r="I33" t="s">
        <v>143</v>
      </c>
    </row>
    <row r="35" spans="1:9">
      <c r="C35" t="s">
        <v>142</v>
      </c>
    </row>
    <row r="36" spans="1:9">
      <c r="C36" t="s">
        <v>143</v>
      </c>
    </row>
    <row r="43" spans="1:9" ht="17.25">
      <c r="A43" s="438" t="s">
        <v>266</v>
      </c>
    </row>
    <row r="44" spans="1:9">
      <c r="C44" t="s">
        <v>243</v>
      </c>
    </row>
    <row r="45" spans="1:9">
      <c r="A45" s="433"/>
    </row>
    <row r="46" spans="1:9">
      <c r="B46" t="s">
        <v>244</v>
      </c>
    </row>
    <row r="48" spans="1:9">
      <c r="B48" t="s">
        <v>249</v>
      </c>
    </row>
    <row r="61" spans="3:8">
      <c r="C61" t="s">
        <v>257</v>
      </c>
      <c r="H61" t="s">
        <v>258</v>
      </c>
    </row>
    <row r="63" spans="3:8">
      <c r="H63" t="s">
        <v>262</v>
      </c>
    </row>
    <row r="64" spans="3:8">
      <c r="E64" t="s">
        <v>261</v>
      </c>
    </row>
  </sheetData>
  <customSheetViews>
    <customSheetView guid="{16705C64-6824-4979-8590-4716AA47F7EF}" topLeftCell="A38">
      <selection activeCell="A43" sqref="A43"/>
      <pageMargins left="0.7" right="0.7" top="0.75" bottom="0.75" header="0.3" footer="0.3"/>
      <pageSetup paperSize="9" orientation="portrait" r:id="rId1"/>
    </customSheetView>
    <customSheetView guid="{44879EA7-684D-4EFE-8ECD-BACB5E70289F}" topLeftCell="A38">
      <selection activeCell="A43" sqref="A43"/>
      <pageMargins left="0.7" right="0.7" top="0.75" bottom="0.75" header="0.3" footer="0.3"/>
      <pageSetup paperSize="9" orientation="portrait" r:id="rId2"/>
    </customSheetView>
    <customSheetView guid="{030C7F32-B5BB-4F47-925F-1073F17B8522}" topLeftCell="A38">
      <selection activeCell="A43" sqref="A43"/>
      <pageMargins left="0.7" right="0.7" top="0.75" bottom="0.75" header="0.3" footer="0.3"/>
      <pageSetup paperSize="9" orientation="portrait" r:id="rId3"/>
    </customSheetView>
    <customSheetView guid="{56651DC7-8AED-4C6B-9ABD-52EB53ECFA43}" topLeftCell="A38">
      <selection activeCell="A43" sqref="A43"/>
      <pageMargins left="0.7" right="0.7" top="0.75" bottom="0.75" header="0.3" footer="0.3"/>
      <pageSetup paperSize="9" orientation="portrait" r:id="rId4"/>
    </customSheetView>
    <customSheetView guid="{EF46335F-1294-4AC3-ABE2-3EF9CD93724B}" topLeftCell="A38">
      <selection activeCell="A43" sqref="A43"/>
      <pageMargins left="0.7" right="0.7" top="0.75" bottom="0.75" header="0.3" footer="0.3"/>
      <pageSetup paperSize="9" orientation="portrait" r:id="rId5"/>
    </customSheetView>
  </customSheetViews>
  <phoneticPr fontId="2"/>
  <hyperlinks>
    <hyperlink ref="A43" location="メニュー!A1" display="メニューに戻る"/>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B159"/>
  <sheetViews>
    <sheetView showZeros="0" zoomScale="75" zoomScaleNormal="100" workbookViewId="0">
      <selection activeCell="C3" sqref="C3"/>
    </sheetView>
  </sheetViews>
  <sheetFormatPr defaultRowHeight="15"/>
  <cols>
    <col min="1" max="16384" width="9" style="460"/>
  </cols>
  <sheetData>
    <row r="3" spans="2:2">
      <c r="B3" s="460" t="s">
        <v>307</v>
      </c>
    </row>
    <row r="159" spans="2:2">
      <c r="B159" s="460" t="s">
        <v>305</v>
      </c>
    </row>
  </sheetData>
  <customSheetViews>
    <customSheetView guid="{16705C64-6824-4979-8590-4716AA47F7EF}" scale="75" showPageBreaks="1" zeroValues="0" fitToPage="1" printArea="1" topLeftCell="A157">
      <selection activeCell="N189" sqref="A157:N189"/>
      <pageMargins left="0.25" right="0.25" top="0.75" bottom="0.75" header="0.3" footer="0.3"/>
      <pageSetup paperSize="9" scale="65" orientation="landscape" r:id="rId1"/>
    </customSheetView>
    <customSheetView guid="{44879EA7-684D-4EFE-8ECD-BACB5E70289F}" scale="75" showPageBreaks="1" zeroValues="0" fitToPage="1" printArea="1" topLeftCell="A118">
      <selection activeCell="N150" sqref="A118:N150"/>
      <pageMargins left="0.25" right="0.25" top="0.75" bottom="0.75" header="0.3" footer="0.3"/>
      <pageSetup paperSize="9" scale="65" orientation="landscape" r:id="rId2"/>
    </customSheetView>
    <customSheetView guid="{030C7F32-B5BB-4F47-925F-1073F17B8522}" scale="75" showPageBreaks="1" zeroValues="0" fitToPage="1" printArea="1" topLeftCell="A79">
      <selection activeCell="N111" sqref="A79:N111"/>
      <pageMargins left="0.25" right="0.25" top="0.75" bottom="0.75" header="0.3" footer="0.3"/>
      <pageSetup paperSize="9" scale="65" orientation="landscape" r:id="rId3"/>
    </customSheetView>
    <customSheetView guid="{56651DC7-8AED-4C6B-9ABD-52EB53ECFA43}" scale="75" showPageBreaks="1" zeroValues="0" fitToPage="1" printArea="1">
      <selection activeCell="N33" sqref="A1:N33"/>
      <pageMargins left="0.25" right="0.25" top="0.75" bottom="0.75" header="0.3" footer="0.3"/>
      <pageSetup paperSize="9" scale="65" orientation="landscape" r:id="rId4"/>
    </customSheetView>
    <customSheetView guid="{EF46335F-1294-4AC3-ABE2-3EF9CD93724B}" scale="75" showPageBreaks="1" zeroValues="0" fitToPage="1" printArea="1" topLeftCell="A40">
      <selection activeCell="N72" sqref="A40:N72"/>
      <pageMargins left="0.25" right="0.25" top="0.75" bottom="0.75" header="0.3" footer="0.3"/>
      <pageSetup paperSize="9" scale="65" orientation="landscape" r:id="rId5"/>
    </customSheetView>
  </customSheetViews>
  <phoneticPr fontId="2"/>
  <pageMargins left="0.25" right="0.25" top="0.75" bottom="0.75" header="0.3" footer="0.3"/>
  <pageSetup paperSize="9" scale="65" orientation="landscape"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8"/>
  <sheetViews>
    <sheetView showZeros="0" tabSelected="1" zoomScaleNormal="100" workbookViewId="0">
      <pane xSplit="2" ySplit="8" topLeftCell="C9" activePane="bottomRight" state="frozen"/>
      <selection pane="topRight" activeCell="C1" sqref="C1"/>
      <selection pane="bottomLeft" activeCell="A9" sqref="A9"/>
      <selection pane="bottomRight" activeCell="B36" sqref="B36"/>
    </sheetView>
  </sheetViews>
  <sheetFormatPr defaultRowHeight="15"/>
  <cols>
    <col min="1" max="1" width="4.75" style="2" customWidth="1"/>
    <col min="2" max="2" width="22.875" style="2" customWidth="1"/>
    <col min="3" max="10" width="16.125" style="2" customWidth="1"/>
    <col min="11" max="16384" width="9" style="2"/>
  </cols>
  <sheetData>
    <row r="1" spans="1:9" ht="20.25" customHeight="1">
      <c r="B1" s="2" t="s">
        <v>75</v>
      </c>
      <c r="F1" s="104" t="s">
        <v>46</v>
      </c>
    </row>
    <row r="2" spans="1:9" ht="15.75" customHeight="1">
      <c r="B2" s="441">
        <f ca="1">TODAY()</f>
        <v>42914</v>
      </c>
      <c r="C2" s="152"/>
      <c r="F2" s="104"/>
      <c r="G2" s="432"/>
    </row>
    <row r="3" spans="1:9" ht="15.75" thickBot="1">
      <c r="B3" s="103"/>
      <c r="C3" s="430">
        <f>+C4</f>
        <v>42917</v>
      </c>
      <c r="D3" s="431" t="s">
        <v>265</v>
      </c>
      <c r="E3" s="429">
        <f>+H4</f>
        <v>43070</v>
      </c>
      <c r="F3" s="49" t="s">
        <v>47</v>
      </c>
      <c r="G3" s="49" t="s">
        <v>47</v>
      </c>
      <c r="H3" s="49" t="s">
        <v>47</v>
      </c>
    </row>
    <row r="4" spans="1:9" s="293" customFormat="1">
      <c r="A4" s="290"/>
      <c r="B4" s="294" t="s">
        <v>18</v>
      </c>
      <c r="C4" s="578">
        <v>42917</v>
      </c>
      <c r="D4" s="292">
        <f>EDATE(C4,1)</f>
        <v>42948</v>
      </c>
      <c r="E4" s="292">
        <f t="shared" ref="E4:H4" si="0">EDATE(D4,1)</f>
        <v>42979</v>
      </c>
      <c r="F4" s="292">
        <f t="shared" si="0"/>
        <v>43009</v>
      </c>
      <c r="G4" s="292">
        <f t="shared" si="0"/>
        <v>43040</v>
      </c>
      <c r="H4" s="292">
        <f t="shared" si="0"/>
        <v>43070</v>
      </c>
      <c r="I4" s="58" t="s">
        <v>308</v>
      </c>
    </row>
    <row r="5" spans="1:9">
      <c r="A5" s="31"/>
      <c r="B5" s="295" t="s">
        <v>17</v>
      </c>
      <c r="C5" s="329" t="s">
        <v>19</v>
      </c>
      <c r="D5" s="36" t="s">
        <v>19</v>
      </c>
      <c r="E5" s="39" t="s">
        <v>19</v>
      </c>
      <c r="F5" s="3" t="s">
        <v>19</v>
      </c>
      <c r="G5" s="3" t="s">
        <v>19</v>
      </c>
      <c r="H5" s="39" t="s">
        <v>19</v>
      </c>
    </row>
    <row r="6" spans="1:9" ht="15.75" thickBot="1">
      <c r="A6" s="31"/>
      <c r="B6" s="296" t="s">
        <v>20</v>
      </c>
      <c r="C6" s="330" t="s">
        <v>21</v>
      </c>
      <c r="D6" s="37" t="s">
        <v>21</v>
      </c>
      <c r="E6" s="40" t="s">
        <v>21</v>
      </c>
      <c r="F6" s="4" t="s">
        <v>21</v>
      </c>
      <c r="G6" s="4" t="s">
        <v>21</v>
      </c>
      <c r="H6" s="40" t="s">
        <v>21</v>
      </c>
    </row>
    <row r="7" spans="1:9">
      <c r="A7" s="31"/>
      <c r="B7" s="297"/>
      <c r="C7" s="378">
        <v>0</v>
      </c>
      <c r="D7" s="222">
        <v>0</v>
      </c>
      <c r="E7" s="223">
        <v>0</v>
      </c>
      <c r="F7" s="224">
        <v>0</v>
      </c>
      <c r="G7" s="224">
        <v>0</v>
      </c>
      <c r="H7" s="223">
        <v>0</v>
      </c>
    </row>
    <row r="8" spans="1:9" ht="15.75" thickBot="1">
      <c r="A8" s="30"/>
      <c r="B8" s="298" t="s">
        <v>22</v>
      </c>
      <c r="C8" s="379">
        <f>+現預金!D31</f>
        <v>0</v>
      </c>
      <c r="D8" s="282">
        <f>+C33</f>
        <v>0</v>
      </c>
      <c r="E8" s="281">
        <f>D33</f>
        <v>0</v>
      </c>
      <c r="F8" s="283">
        <f>E33</f>
        <v>0</v>
      </c>
      <c r="G8" s="283">
        <f>F33</f>
        <v>0</v>
      </c>
      <c r="H8" s="281">
        <f>G33</f>
        <v>0</v>
      </c>
    </row>
    <row r="9" spans="1:9">
      <c r="A9" s="31" t="s">
        <v>19</v>
      </c>
      <c r="B9" s="299"/>
      <c r="C9" s="337"/>
      <c r="D9" s="38">
        <v>0</v>
      </c>
      <c r="E9" s="32"/>
      <c r="F9" s="153"/>
      <c r="G9" s="32"/>
      <c r="H9" s="32"/>
    </row>
    <row r="10" spans="1:9">
      <c r="A10" s="31"/>
      <c r="B10" s="300"/>
      <c r="C10" s="337"/>
      <c r="D10" s="38">
        <v>0</v>
      </c>
      <c r="E10" s="289"/>
      <c r="F10" s="289"/>
      <c r="G10" s="32"/>
      <c r="H10" s="32"/>
    </row>
    <row r="11" spans="1:9">
      <c r="A11" s="122" t="s">
        <v>23</v>
      </c>
      <c r="B11" s="301"/>
      <c r="C11" s="337"/>
      <c r="D11" s="38">
        <v>0</v>
      </c>
      <c r="E11" s="32">
        <v>0</v>
      </c>
      <c r="F11" s="153"/>
      <c r="G11" s="32"/>
      <c r="H11" s="32"/>
    </row>
    <row r="12" spans="1:9">
      <c r="A12" s="31"/>
      <c r="B12" s="302" t="s">
        <v>103</v>
      </c>
      <c r="C12" s="334">
        <f>+売掛買掛!C4</f>
        <v>0</v>
      </c>
      <c r="D12" s="43">
        <f>+売掛買掛!G4</f>
        <v>0</v>
      </c>
      <c r="E12" s="42">
        <f>+売掛買掛!K4</f>
        <v>0</v>
      </c>
      <c r="F12" s="161">
        <f>+売掛買掛!O4</f>
        <v>0</v>
      </c>
      <c r="G12" s="42">
        <f>+売掛買掛!S4</f>
        <v>0</v>
      </c>
      <c r="H12" s="42">
        <f>+売掛買掛!W4</f>
        <v>0</v>
      </c>
    </row>
    <row r="13" spans="1:9">
      <c r="A13" s="122"/>
      <c r="B13" s="303"/>
      <c r="C13" s="337"/>
      <c r="D13" s="38">
        <v>0</v>
      </c>
      <c r="E13" s="32">
        <v>0</v>
      </c>
      <c r="F13" s="153">
        <v>0</v>
      </c>
      <c r="G13" s="32">
        <v>0</v>
      </c>
      <c r="H13" s="32">
        <v>0</v>
      </c>
    </row>
    <row r="14" spans="1:9">
      <c r="A14" s="31"/>
      <c r="B14" s="301"/>
      <c r="C14" s="337"/>
      <c r="D14" s="38">
        <v>0</v>
      </c>
      <c r="E14" s="32">
        <v>0</v>
      </c>
      <c r="F14" s="153">
        <v>0</v>
      </c>
      <c r="G14" s="32"/>
      <c r="H14" s="32">
        <v>0</v>
      </c>
    </row>
    <row r="15" spans="1:9">
      <c r="A15" s="122" t="s">
        <v>24</v>
      </c>
      <c r="B15" s="304"/>
      <c r="C15" s="337"/>
      <c r="D15" s="38">
        <v>0</v>
      </c>
      <c r="E15" s="32"/>
      <c r="F15" s="153"/>
      <c r="G15" s="32">
        <v>0</v>
      </c>
      <c r="H15" s="32"/>
    </row>
    <row r="16" spans="1:9" ht="15.75" thickBot="1">
      <c r="A16" s="122" t="s">
        <v>19</v>
      </c>
      <c r="B16" s="305"/>
      <c r="C16" s="380"/>
      <c r="D16" s="188"/>
      <c r="E16" s="280"/>
      <c r="F16" s="207"/>
      <c r="G16" s="280"/>
      <c r="H16" s="189"/>
    </row>
    <row r="17" spans="1:8" ht="15.75" thickBot="1">
      <c r="A17" s="184"/>
      <c r="B17" s="306" t="s">
        <v>40</v>
      </c>
      <c r="C17" s="381">
        <f t="shared" ref="C17:H17" si="1">SUM(C9:C16)</f>
        <v>0</v>
      </c>
      <c r="D17" s="190">
        <f t="shared" si="1"/>
        <v>0</v>
      </c>
      <c r="E17" s="209">
        <f t="shared" si="1"/>
        <v>0</v>
      </c>
      <c r="F17" s="190">
        <f t="shared" si="1"/>
        <v>0</v>
      </c>
      <c r="G17" s="209">
        <f t="shared" si="1"/>
        <v>0</v>
      </c>
      <c r="H17" s="191">
        <f t="shared" si="1"/>
        <v>0</v>
      </c>
    </row>
    <row r="18" spans="1:8">
      <c r="A18" s="185"/>
      <c r="B18" s="192"/>
      <c r="C18" s="382"/>
      <c r="D18" s="153"/>
      <c r="E18" s="203"/>
      <c r="F18" s="153">
        <v>0</v>
      </c>
      <c r="G18" s="203"/>
      <c r="H18" s="32"/>
    </row>
    <row r="19" spans="1:8">
      <c r="A19" s="186" t="s">
        <v>19</v>
      </c>
      <c r="B19" s="193"/>
      <c r="C19" s="337"/>
      <c r="D19" s="153"/>
      <c r="E19" s="32"/>
      <c r="F19" s="153"/>
      <c r="G19" s="32"/>
      <c r="H19" s="32"/>
    </row>
    <row r="20" spans="1:8">
      <c r="A20" s="186" t="s">
        <v>19</v>
      </c>
      <c r="B20" s="193"/>
      <c r="C20" s="337"/>
      <c r="D20" s="153"/>
      <c r="E20" s="32"/>
      <c r="F20" s="153"/>
      <c r="G20" s="32"/>
      <c r="H20" s="32"/>
    </row>
    <row r="21" spans="1:8">
      <c r="A21" s="186" t="s">
        <v>0</v>
      </c>
      <c r="B21" s="194"/>
      <c r="C21" s="345"/>
      <c r="D21" s="174"/>
      <c r="E21" s="52"/>
      <c r="F21" s="174"/>
      <c r="G21" s="52"/>
      <c r="H21" s="52"/>
    </row>
    <row r="22" spans="1:8">
      <c r="A22" s="186" t="s">
        <v>19</v>
      </c>
      <c r="B22" s="193"/>
      <c r="C22" s="337"/>
      <c r="D22" s="153"/>
      <c r="E22" s="32"/>
      <c r="F22" s="153"/>
      <c r="G22" s="32"/>
      <c r="H22" s="32"/>
    </row>
    <row r="23" spans="1:8">
      <c r="A23" s="186" t="s">
        <v>19</v>
      </c>
      <c r="B23" s="193"/>
      <c r="C23" s="337"/>
      <c r="D23" s="153"/>
      <c r="E23" s="32"/>
      <c r="F23" s="153"/>
      <c r="G23" s="32"/>
      <c r="H23" s="32"/>
    </row>
    <row r="24" spans="1:8">
      <c r="A24" s="186"/>
      <c r="B24" s="181" t="s">
        <v>101</v>
      </c>
      <c r="C24" s="383">
        <f>+経費!C3</f>
        <v>0</v>
      </c>
      <c r="D24" s="206">
        <f>+経費!D3</f>
        <v>0</v>
      </c>
      <c r="E24" s="204">
        <f>+経費!E3</f>
        <v>0</v>
      </c>
      <c r="F24" s="206">
        <f>+経費!F3</f>
        <v>0</v>
      </c>
      <c r="G24" s="204">
        <f>+経費!G3</f>
        <v>0</v>
      </c>
      <c r="H24" s="204">
        <f>+経費!H3</f>
        <v>0</v>
      </c>
    </row>
    <row r="25" spans="1:8">
      <c r="A25" s="186" t="s">
        <v>19</v>
      </c>
      <c r="B25" s="195" t="s">
        <v>102</v>
      </c>
      <c r="C25" s="334">
        <f>+売掛買掛!E4</f>
        <v>0</v>
      </c>
      <c r="D25" s="161">
        <f>+売掛買掛!I4</f>
        <v>0</v>
      </c>
      <c r="E25" s="42">
        <f>+売掛買掛!M4</f>
        <v>0</v>
      </c>
      <c r="F25" s="161">
        <f>+売掛買掛!Q4</f>
        <v>0</v>
      </c>
      <c r="G25" s="42">
        <f>+売掛買掛!U4</f>
        <v>0</v>
      </c>
      <c r="H25" s="42">
        <f>+売掛買掛!Y4</f>
        <v>0</v>
      </c>
    </row>
    <row r="26" spans="1:8">
      <c r="A26" s="186" t="s">
        <v>1</v>
      </c>
      <c r="B26" s="196" t="s">
        <v>2</v>
      </c>
      <c r="C26" s="334">
        <f>+借入返済!D4</f>
        <v>0</v>
      </c>
      <c r="D26" s="161">
        <f>+借入返済!E4</f>
        <v>0</v>
      </c>
      <c r="E26" s="42">
        <f>+借入返済!F4</f>
        <v>0</v>
      </c>
      <c r="F26" s="161">
        <f>+借入返済!G4</f>
        <v>0</v>
      </c>
      <c r="G26" s="42">
        <f>+借入返済!H4</f>
        <v>0</v>
      </c>
      <c r="H26" s="42">
        <f>+借入返済!I4</f>
        <v>0</v>
      </c>
    </row>
    <row r="27" spans="1:8">
      <c r="A27" s="185"/>
      <c r="B27" s="197"/>
      <c r="C27" s="380"/>
      <c r="D27" s="207">
        <v>0</v>
      </c>
      <c r="E27" s="189"/>
      <c r="F27" s="207"/>
      <c r="G27" s="189"/>
      <c r="H27" s="189"/>
    </row>
    <row r="28" spans="1:8">
      <c r="A28" s="31"/>
      <c r="B28" s="198"/>
      <c r="C28" s="384"/>
      <c r="D28" s="208"/>
      <c r="E28" s="205"/>
      <c r="F28" s="208"/>
      <c r="G28" s="205"/>
      <c r="H28" s="205"/>
    </row>
    <row r="29" spans="1:8">
      <c r="A29" s="185"/>
      <c r="B29" s="199"/>
      <c r="C29" s="337"/>
      <c r="D29" s="153">
        <v>0</v>
      </c>
      <c r="E29" s="32"/>
      <c r="F29" s="153"/>
      <c r="G29" s="32"/>
      <c r="H29" s="32"/>
    </row>
    <row r="30" spans="1:8" ht="15.75" thickBot="1">
      <c r="A30" s="187"/>
      <c r="B30" s="200" t="s">
        <v>38</v>
      </c>
      <c r="C30" s="339">
        <f t="shared" ref="C30:H30" si="2">SUM(C18:C29)</f>
        <v>0</v>
      </c>
      <c r="D30" s="166">
        <f t="shared" si="2"/>
        <v>0</v>
      </c>
      <c r="E30" s="51">
        <f t="shared" si="2"/>
        <v>0</v>
      </c>
      <c r="F30" s="166">
        <f t="shared" si="2"/>
        <v>0</v>
      </c>
      <c r="G30" s="51">
        <f t="shared" si="2"/>
        <v>0</v>
      </c>
      <c r="H30" s="51">
        <f t="shared" si="2"/>
        <v>0</v>
      </c>
    </row>
    <row r="31" spans="1:8">
      <c r="A31" s="31"/>
      <c r="B31" s="225"/>
      <c r="C31" s="385">
        <v>0</v>
      </c>
      <c r="D31" s="227">
        <v>0</v>
      </c>
      <c r="E31" s="226">
        <v>0</v>
      </c>
      <c r="F31" s="227">
        <v>0</v>
      </c>
      <c r="G31" s="226">
        <v>0</v>
      </c>
      <c r="H31" s="226">
        <v>0</v>
      </c>
    </row>
    <row r="32" spans="1:8" ht="15.75" thickBot="1">
      <c r="A32" s="30"/>
      <c r="B32" s="201" t="s">
        <v>39</v>
      </c>
      <c r="C32" s="348">
        <f t="shared" ref="C32:H32" si="3">C17-C30</f>
        <v>0</v>
      </c>
      <c r="D32" s="175">
        <f t="shared" si="3"/>
        <v>0</v>
      </c>
      <c r="E32" s="53">
        <f t="shared" si="3"/>
        <v>0</v>
      </c>
      <c r="F32" s="175">
        <f t="shared" si="3"/>
        <v>0</v>
      </c>
      <c r="G32" s="53">
        <f t="shared" si="3"/>
        <v>0</v>
      </c>
      <c r="H32" s="53">
        <f t="shared" si="3"/>
        <v>0</v>
      </c>
    </row>
    <row r="33" spans="1:8" ht="15.75" thickBot="1">
      <c r="A33" s="33"/>
      <c r="B33" s="202" t="s">
        <v>3</v>
      </c>
      <c r="C33" s="349">
        <f t="shared" ref="C33:H33" si="4">C7+C8+C32</f>
        <v>0</v>
      </c>
      <c r="D33" s="176">
        <f t="shared" si="4"/>
        <v>0</v>
      </c>
      <c r="E33" s="54">
        <f t="shared" si="4"/>
        <v>0</v>
      </c>
      <c r="F33" s="176">
        <f t="shared" si="4"/>
        <v>0</v>
      </c>
      <c r="G33" s="54">
        <f t="shared" si="4"/>
        <v>0</v>
      </c>
      <c r="H33" s="54">
        <f t="shared" si="4"/>
        <v>0</v>
      </c>
    </row>
    <row r="36" spans="1:8" customFormat="1" ht="15.95" customHeight="1">
      <c r="C36" s="1"/>
    </row>
    <row r="37" spans="1:8" ht="15.95" customHeight="1"/>
    <row r="38" spans="1:8" ht="15.95" customHeight="1"/>
  </sheetData>
  <sheetProtection sheet="1" objects="1" scenarios="1"/>
  <customSheetViews>
    <customSheetView guid="{16705C64-6824-4979-8590-4716AA47F7EF}" zeroValues="0">
      <pane xSplit="2" ySplit="8" topLeftCell="C9" activePane="bottomRight" state="frozen"/>
      <selection pane="bottomRight" activeCell="E22" sqref="E22"/>
      <pageMargins left="0.75" right="0.75" top="1" bottom="1" header="0.51200000000000001" footer="0.51200000000000001"/>
      <pageSetup paperSize="9" orientation="portrait" horizontalDpi="200" verticalDpi="360" r:id="rId1"/>
      <headerFooter alignWithMargins="0"/>
    </customSheetView>
    <customSheetView guid="{44879EA7-684D-4EFE-8ECD-BACB5E70289F}" zeroValues="0">
      <pane xSplit="2" ySplit="8" topLeftCell="C9" activePane="bottomRight" state="frozen"/>
      <selection pane="bottomRight" activeCell="E22" sqref="E22"/>
      <pageMargins left="0.75" right="0.75" top="1" bottom="1" header="0.51200000000000001" footer="0.51200000000000001"/>
      <pageSetup paperSize="9" orientation="portrait" horizontalDpi="200" verticalDpi="360" r:id="rId2"/>
      <headerFooter alignWithMargins="0"/>
    </customSheetView>
    <customSheetView guid="{030C7F32-B5BB-4F47-925F-1073F17B8522}" zeroValues="0">
      <pane xSplit="2" ySplit="8" topLeftCell="C9" activePane="bottomRight" state="frozen"/>
      <selection pane="bottomRight" activeCell="E22" sqref="E22"/>
      <pageMargins left="0.75" right="0.75" top="1" bottom="1" header="0.51200000000000001" footer="0.51200000000000001"/>
      <pageSetup paperSize="9" orientation="portrait" horizontalDpi="200" verticalDpi="360" r:id="rId3"/>
      <headerFooter alignWithMargins="0"/>
    </customSheetView>
    <customSheetView guid="{56651DC7-8AED-4C6B-9ABD-52EB53ECFA43}" zeroValues="0">
      <pane xSplit="2" ySplit="8" topLeftCell="C9" activePane="bottomRight" state="frozen"/>
      <selection pane="bottomRight" activeCell="E22" sqref="E22"/>
      <pageMargins left="0.75" right="0.75" top="1" bottom="1" header="0.51200000000000001" footer="0.51200000000000001"/>
      <pageSetup paperSize="9" orientation="portrait" horizontalDpi="200" verticalDpi="360" r:id="rId4"/>
      <headerFooter alignWithMargins="0"/>
    </customSheetView>
    <customSheetView guid="{EF46335F-1294-4AC3-ABE2-3EF9CD93724B}" zeroValues="0">
      <pane xSplit="2" ySplit="8" topLeftCell="C9" activePane="bottomRight" state="frozen"/>
      <selection pane="bottomRight" activeCell="E22" sqref="E22"/>
      <pageMargins left="0.75" right="0.75" top="1" bottom="1" header="0.51200000000000001" footer="0.51200000000000001"/>
      <pageSetup paperSize="9" orientation="portrait" horizontalDpi="200" verticalDpi="360" r:id="rId5"/>
      <headerFooter alignWithMargins="0"/>
    </customSheetView>
  </customSheetViews>
  <phoneticPr fontId="2"/>
  <pageMargins left="0.75" right="0.75" top="1" bottom="1" header="0.51200000000000001" footer="0.51200000000000001"/>
  <pageSetup paperSize="9" orientation="portrait" horizontalDpi="200" verticalDpi="360" r:id="rId6"/>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6"/>
  <sheetViews>
    <sheetView showZeros="0" zoomScaleNormal="75" workbookViewId="0">
      <pane xSplit="1" ySplit="5" topLeftCell="B6" activePane="bottomRight" state="frozen"/>
      <selection pane="topRight" activeCell="B1" sqref="B1"/>
      <selection pane="bottomLeft" activeCell="A6" sqref="A6"/>
      <selection pane="bottomRight" activeCell="C12" sqref="C12"/>
    </sheetView>
  </sheetViews>
  <sheetFormatPr defaultRowHeight="15"/>
  <cols>
    <col min="1" max="1" width="4.75" style="2" customWidth="1"/>
    <col min="2" max="2" width="19.625" style="2" customWidth="1"/>
    <col min="3" max="3" width="16.125" style="2" customWidth="1"/>
    <col min="4" max="4" width="19.625" style="2" customWidth="1"/>
    <col min="5" max="5" width="16.125" style="2" customWidth="1"/>
    <col min="6" max="6" width="19.625" style="2" customWidth="1"/>
    <col min="7" max="7" width="16.125" style="2" customWidth="1"/>
    <col min="8" max="8" width="19.625" style="2" customWidth="1"/>
    <col min="9" max="9" width="16.125" style="2" customWidth="1"/>
    <col min="10" max="10" width="19.625" style="2" customWidth="1"/>
    <col min="11" max="11" width="16.125" style="2" customWidth="1"/>
    <col min="12" max="12" width="19.625" style="2" customWidth="1"/>
    <col min="13" max="13" width="16.125" style="2" customWidth="1"/>
    <col min="14" max="14" width="19.625" style="2" customWidth="1"/>
    <col min="15" max="15" width="16.125" style="2" customWidth="1"/>
    <col min="16" max="16" width="19.625" style="2" customWidth="1"/>
    <col min="17" max="17" width="16.125" style="2" customWidth="1"/>
    <col min="18" max="18" width="19.625" style="2" customWidth="1"/>
    <col min="19" max="19" width="16.125" style="2" customWidth="1"/>
    <col min="20" max="20" width="19.625" style="2" customWidth="1"/>
    <col min="21" max="21" width="16.125" style="2" customWidth="1"/>
    <col min="22" max="22" width="19.625" style="2" customWidth="1"/>
    <col min="23" max="23" width="16.125" style="2" customWidth="1"/>
    <col min="24" max="24" width="19.625" style="2" customWidth="1"/>
    <col min="25" max="25" width="16.125" style="2" customWidth="1"/>
    <col min="26" max="16384" width="9" style="2"/>
  </cols>
  <sheetData>
    <row r="1" spans="1:26" ht="17.25">
      <c r="A1" s="460"/>
      <c r="B1" s="460"/>
      <c r="C1" s="460"/>
      <c r="D1" s="460"/>
      <c r="E1" s="460"/>
      <c r="F1" s="541" t="s">
        <v>45</v>
      </c>
      <c r="G1" s="460"/>
      <c r="H1" s="460"/>
      <c r="I1" s="460"/>
      <c r="J1" s="460"/>
      <c r="K1" s="460"/>
      <c r="L1" s="460"/>
      <c r="M1" s="460"/>
      <c r="N1" s="460"/>
      <c r="O1" s="460"/>
      <c r="P1" s="460"/>
      <c r="Q1" s="460"/>
      <c r="R1" s="460"/>
      <c r="S1" s="460"/>
      <c r="T1" s="460"/>
      <c r="U1" s="460"/>
      <c r="V1" s="460"/>
      <c r="W1" s="460"/>
      <c r="X1" s="460"/>
      <c r="Y1" s="460"/>
    </row>
    <row r="2" spans="1:26" ht="15.75" thickBot="1">
      <c r="A2" s="460"/>
      <c r="B2" s="542">
        <f>+資金繰予定!C3</f>
        <v>42917</v>
      </c>
      <c r="C2" s="543" t="str">
        <f>+資金繰予定!D3</f>
        <v>～</v>
      </c>
      <c r="D2" s="461">
        <f>+資金繰予定!E3</f>
        <v>43070</v>
      </c>
      <c r="E2" s="460"/>
      <c r="F2" s="460"/>
      <c r="G2" s="460"/>
      <c r="H2" s="460"/>
      <c r="I2" s="460"/>
      <c r="J2" s="460"/>
      <c r="K2" s="460"/>
      <c r="L2" s="460"/>
      <c r="M2" s="460"/>
      <c r="N2" s="460"/>
      <c r="O2" s="460"/>
      <c r="P2" s="460"/>
      <c r="Q2" s="460"/>
      <c r="R2" s="460"/>
      <c r="S2" s="460"/>
      <c r="T2" s="460"/>
      <c r="U2" s="460"/>
      <c r="V2" s="460"/>
      <c r="W2" s="460"/>
      <c r="X2" s="460"/>
      <c r="Y2" s="460"/>
    </row>
    <row r="3" spans="1:26" s="59" customFormat="1" ht="15.95" customHeight="1" thickBot="1">
      <c r="A3" s="544"/>
      <c r="B3" s="545"/>
      <c r="C3" s="66" t="s">
        <v>19</v>
      </c>
      <c r="D3" s="66"/>
      <c r="E3" s="66"/>
      <c r="F3" s="546"/>
      <c r="G3" s="66" t="s">
        <v>19</v>
      </c>
      <c r="H3" s="66"/>
      <c r="I3" s="66"/>
      <c r="J3" s="547"/>
      <c r="K3" s="66" t="s">
        <v>19</v>
      </c>
      <c r="L3" s="66"/>
      <c r="M3" s="66"/>
      <c r="N3" s="548"/>
      <c r="O3" s="66" t="s">
        <v>19</v>
      </c>
      <c r="P3" s="66"/>
      <c r="Q3" s="66"/>
      <c r="R3" s="549"/>
      <c r="S3" s="550" t="s">
        <v>19</v>
      </c>
      <c r="T3" s="66"/>
      <c r="U3" s="66"/>
      <c r="V3" s="549"/>
      <c r="W3" s="66" t="s">
        <v>19</v>
      </c>
      <c r="X3" s="66"/>
      <c r="Y3" s="66"/>
      <c r="Z3" s="579" t="s">
        <v>308</v>
      </c>
    </row>
    <row r="4" spans="1:26" s="67" customFormat="1" ht="15.95" customHeight="1">
      <c r="A4" s="551"/>
      <c r="B4" s="552" t="s">
        <v>4</v>
      </c>
      <c r="C4" s="553">
        <f>SUM(C6:C115)</f>
        <v>0</v>
      </c>
      <c r="D4" s="554" t="s">
        <v>4</v>
      </c>
      <c r="E4" s="555">
        <f>SUM(E6:E115)</f>
        <v>0</v>
      </c>
      <c r="F4" s="556" t="s">
        <v>4</v>
      </c>
      <c r="G4" s="555">
        <f>SUM(G6:G115)</f>
        <v>0</v>
      </c>
      <c r="H4" s="554" t="s">
        <v>4</v>
      </c>
      <c r="I4" s="555">
        <f>SUM(I6:I115)</f>
        <v>0</v>
      </c>
      <c r="J4" s="557" t="s">
        <v>4</v>
      </c>
      <c r="K4" s="558">
        <f>SUM(K6:K115)</f>
        <v>0</v>
      </c>
      <c r="L4" s="559" t="s">
        <v>4</v>
      </c>
      <c r="M4" s="555">
        <f>SUM(M6:M115)</f>
        <v>0</v>
      </c>
      <c r="N4" s="560" t="s">
        <v>4</v>
      </c>
      <c r="O4" s="555">
        <f>SUM(O6:O115)</f>
        <v>0</v>
      </c>
      <c r="P4" s="554" t="s">
        <v>4</v>
      </c>
      <c r="Q4" s="555">
        <f>SUM(Q6:Q115)</f>
        <v>0</v>
      </c>
      <c r="R4" s="561" t="s">
        <v>4</v>
      </c>
      <c r="S4" s="562">
        <f>SUM(S6:S115)</f>
        <v>0</v>
      </c>
      <c r="T4" s="554" t="s">
        <v>4</v>
      </c>
      <c r="U4" s="555">
        <f>SUM(U6:U115)</f>
        <v>0</v>
      </c>
      <c r="V4" s="561" t="s">
        <v>4</v>
      </c>
      <c r="W4" s="562">
        <f>SUM(W6:W115)</f>
        <v>0</v>
      </c>
      <c r="X4" s="563" t="s">
        <v>4</v>
      </c>
      <c r="Y4" s="555">
        <f>SUM(Y6:Y115)</f>
        <v>0</v>
      </c>
      <c r="Z4" s="308"/>
    </row>
    <row r="5" spans="1:26" s="59" customFormat="1" ht="15.95" customHeight="1" thickBot="1">
      <c r="A5" s="564" t="s">
        <v>5</v>
      </c>
      <c r="B5" s="565" t="s">
        <v>6</v>
      </c>
      <c r="C5" s="566">
        <f>+資金繰予定!C4</f>
        <v>42917</v>
      </c>
      <c r="D5" s="567" t="s">
        <v>7</v>
      </c>
      <c r="E5" s="568">
        <f>+C5</f>
        <v>42917</v>
      </c>
      <c r="F5" s="569" t="s">
        <v>6</v>
      </c>
      <c r="G5" s="570">
        <f>+資金繰予定!D4</f>
        <v>42948</v>
      </c>
      <c r="H5" s="567" t="s">
        <v>7</v>
      </c>
      <c r="I5" s="570">
        <f>+G4:G5</f>
        <v>42948</v>
      </c>
      <c r="J5" s="571" t="s">
        <v>6</v>
      </c>
      <c r="K5" s="572">
        <f>+資金繰予定!E4</f>
        <v>42979</v>
      </c>
      <c r="L5" s="573" t="s">
        <v>7</v>
      </c>
      <c r="M5" s="570">
        <f>+K5</f>
        <v>42979</v>
      </c>
      <c r="N5" s="574" t="s">
        <v>6</v>
      </c>
      <c r="O5" s="570">
        <f>+資金繰予定!F4</f>
        <v>43009</v>
      </c>
      <c r="P5" s="567" t="s">
        <v>7</v>
      </c>
      <c r="Q5" s="570">
        <f>+O5</f>
        <v>43009</v>
      </c>
      <c r="R5" s="575" t="s">
        <v>6</v>
      </c>
      <c r="S5" s="576">
        <f>+資金繰予定!G4</f>
        <v>43040</v>
      </c>
      <c r="T5" s="567" t="s">
        <v>25</v>
      </c>
      <c r="U5" s="570">
        <f>+S5</f>
        <v>43040</v>
      </c>
      <c r="V5" s="575" t="s">
        <v>6</v>
      </c>
      <c r="W5" s="576">
        <f>+資金繰予定!H4</f>
        <v>43070</v>
      </c>
      <c r="X5" s="576" t="s">
        <v>7</v>
      </c>
      <c r="Y5" s="568">
        <f>+W5</f>
        <v>43070</v>
      </c>
      <c r="Z5" s="307"/>
    </row>
    <row r="6" spans="1:26" s="59" customFormat="1" ht="15.95" customHeight="1">
      <c r="A6" s="68">
        <v>1</v>
      </c>
      <c r="B6" s="467"/>
      <c r="C6" s="468"/>
      <c r="D6" s="469"/>
      <c r="E6" s="470"/>
      <c r="F6" s="471"/>
      <c r="G6" s="472"/>
      <c r="H6" s="473"/>
      <c r="I6" s="474"/>
      <c r="J6" s="471"/>
      <c r="K6" s="467"/>
      <c r="L6" s="473"/>
      <c r="M6" s="468"/>
      <c r="N6" s="471"/>
      <c r="O6" s="468"/>
      <c r="P6" s="468"/>
      <c r="Q6" s="467"/>
      <c r="R6" s="475"/>
      <c r="S6" s="468"/>
      <c r="T6" s="468"/>
      <c r="U6" s="467"/>
      <c r="V6" s="476"/>
      <c r="W6" s="477"/>
      <c r="X6" s="138"/>
      <c r="Y6" s="478"/>
      <c r="Z6" s="307"/>
    </row>
    <row r="7" spans="1:26" s="59" customFormat="1" ht="15.95" customHeight="1">
      <c r="A7" s="68">
        <f t="shared" ref="A7:A70" si="0">A6+1</f>
        <v>2</v>
      </c>
      <c r="B7" s="467"/>
      <c r="C7" s="468"/>
      <c r="D7" s="468"/>
      <c r="E7" s="467"/>
      <c r="F7" s="471"/>
      <c r="G7" s="468"/>
      <c r="H7" s="468"/>
      <c r="I7" s="467"/>
      <c r="J7" s="471"/>
      <c r="K7" s="467"/>
      <c r="L7" s="468"/>
      <c r="M7" s="468"/>
      <c r="N7" s="471"/>
      <c r="O7" s="468"/>
      <c r="P7" s="468"/>
      <c r="Q7" s="467"/>
      <c r="R7" s="471"/>
      <c r="S7" s="468"/>
      <c r="T7" s="468"/>
      <c r="U7" s="467"/>
      <c r="V7" s="487"/>
      <c r="W7" s="477"/>
      <c r="X7" s="488"/>
      <c r="Y7" s="478"/>
      <c r="Z7" s="307"/>
    </row>
    <row r="8" spans="1:26" s="70" customFormat="1" ht="15.95" customHeight="1">
      <c r="A8" s="69">
        <f t="shared" si="0"/>
        <v>3</v>
      </c>
      <c r="B8" s="470"/>
      <c r="C8" s="469">
        <v>0</v>
      </c>
      <c r="D8" s="468">
        <v>0</v>
      </c>
      <c r="E8" s="467">
        <v>0</v>
      </c>
      <c r="F8" s="471">
        <v>0</v>
      </c>
      <c r="G8" s="468">
        <v>0</v>
      </c>
      <c r="H8" s="468">
        <v>0</v>
      </c>
      <c r="I8" s="468">
        <v>0</v>
      </c>
      <c r="J8" s="471"/>
      <c r="K8" s="470"/>
      <c r="L8" s="468"/>
      <c r="M8" s="469"/>
      <c r="N8" s="471"/>
      <c r="O8" s="469"/>
      <c r="P8" s="469"/>
      <c r="Q8" s="470"/>
      <c r="R8" s="471"/>
      <c r="S8" s="469"/>
      <c r="T8" s="469"/>
      <c r="U8" s="470"/>
      <c r="V8" s="487"/>
      <c r="W8" s="491"/>
      <c r="X8" s="488"/>
      <c r="Y8" s="478"/>
      <c r="Z8" s="309"/>
    </row>
    <row r="9" spans="1:26" s="59" customFormat="1" ht="15.95" customHeight="1">
      <c r="A9" s="68">
        <f t="shared" si="0"/>
        <v>4</v>
      </c>
      <c r="B9" s="467"/>
      <c r="C9" s="468"/>
      <c r="D9" s="132"/>
      <c r="E9" s="133"/>
      <c r="F9" s="471"/>
      <c r="G9" s="468"/>
      <c r="H9" s="468"/>
      <c r="I9" s="468"/>
      <c r="J9" s="471"/>
      <c r="K9" s="467"/>
      <c r="L9" s="492"/>
      <c r="M9" s="468"/>
      <c r="N9" s="471"/>
      <c r="O9" s="468"/>
      <c r="P9" s="468"/>
      <c r="Q9" s="468"/>
      <c r="R9" s="471"/>
      <c r="S9" s="468"/>
      <c r="T9" s="468"/>
      <c r="U9" s="467"/>
      <c r="V9" s="487"/>
      <c r="W9" s="477"/>
      <c r="X9" s="139"/>
      <c r="Y9" s="140"/>
      <c r="Z9" s="307"/>
    </row>
    <row r="10" spans="1:26" s="59" customFormat="1" ht="15.95" customHeight="1">
      <c r="A10" s="68">
        <f t="shared" si="0"/>
        <v>5</v>
      </c>
      <c r="B10" s="467"/>
      <c r="C10" s="468"/>
      <c r="D10" s="468"/>
      <c r="E10" s="467"/>
      <c r="F10" s="471"/>
      <c r="G10" s="468"/>
      <c r="H10" s="468"/>
      <c r="I10" s="468"/>
      <c r="J10" s="471"/>
      <c r="K10" s="467"/>
      <c r="L10" s="492"/>
      <c r="M10" s="468"/>
      <c r="N10" s="471"/>
      <c r="O10" s="468"/>
      <c r="P10" s="468"/>
      <c r="Q10" s="468"/>
      <c r="R10" s="471"/>
      <c r="S10" s="468"/>
      <c r="T10" s="468"/>
      <c r="U10" s="467"/>
      <c r="V10" s="487"/>
      <c r="W10" s="494"/>
      <c r="X10" s="488"/>
      <c r="Y10" s="140"/>
      <c r="Z10" s="307"/>
    </row>
    <row r="11" spans="1:26" s="59" customFormat="1" ht="15.95" customHeight="1">
      <c r="A11" s="68">
        <f t="shared" si="0"/>
        <v>6</v>
      </c>
      <c r="B11" s="467"/>
      <c r="C11" s="468"/>
      <c r="D11" s="468"/>
      <c r="E11" s="467"/>
      <c r="F11" s="471"/>
      <c r="G11" s="468"/>
      <c r="H11" s="468"/>
      <c r="I11" s="468"/>
      <c r="J11" s="471"/>
      <c r="K11" s="467"/>
      <c r="L11" s="492"/>
      <c r="M11" s="468"/>
      <c r="N11" s="471"/>
      <c r="O11" s="468"/>
      <c r="P11" s="468"/>
      <c r="Q11" s="468"/>
      <c r="R11" s="471"/>
      <c r="S11" s="468"/>
      <c r="T11" s="468"/>
      <c r="U11" s="467"/>
      <c r="V11" s="487"/>
      <c r="W11" s="140"/>
      <c r="X11" s="139"/>
      <c r="Y11" s="140"/>
      <c r="Z11" s="307"/>
    </row>
    <row r="12" spans="1:26" s="59" customFormat="1" ht="15.95" customHeight="1">
      <c r="A12" s="68">
        <f t="shared" si="0"/>
        <v>7</v>
      </c>
      <c r="B12" s="467"/>
      <c r="C12" s="468"/>
      <c r="D12" s="468"/>
      <c r="E12" s="467"/>
      <c r="F12" s="471"/>
      <c r="G12" s="468"/>
      <c r="H12" s="468"/>
      <c r="I12" s="468"/>
      <c r="J12" s="495"/>
      <c r="K12" s="489"/>
      <c r="L12" s="496"/>
      <c r="M12" s="490"/>
      <c r="N12" s="471"/>
      <c r="O12" s="468"/>
      <c r="P12" s="468"/>
      <c r="Q12" s="468"/>
      <c r="R12" s="471"/>
      <c r="S12" s="468"/>
      <c r="T12" s="468"/>
      <c r="U12" s="467"/>
      <c r="V12" s="487"/>
      <c r="W12" s="140"/>
      <c r="X12" s="139"/>
      <c r="Y12" s="140"/>
      <c r="Z12" s="307"/>
    </row>
    <row r="13" spans="1:26" s="59" customFormat="1" ht="15.95" customHeight="1">
      <c r="A13" s="68">
        <f t="shared" si="0"/>
        <v>8</v>
      </c>
      <c r="B13" s="489"/>
      <c r="C13" s="490"/>
      <c r="D13" s="490"/>
      <c r="E13" s="489"/>
      <c r="F13" s="495"/>
      <c r="G13" s="490"/>
      <c r="H13" s="490"/>
      <c r="I13" s="490"/>
      <c r="J13" s="495"/>
      <c r="K13" s="489"/>
      <c r="L13" s="496"/>
      <c r="M13" s="490"/>
      <c r="N13" s="471"/>
      <c r="O13" s="468"/>
      <c r="P13" s="468"/>
      <c r="Q13" s="468"/>
      <c r="R13" s="471"/>
      <c r="S13" s="468"/>
      <c r="T13" s="468"/>
      <c r="U13" s="467"/>
      <c r="V13" s="487"/>
      <c r="W13" s="477"/>
      <c r="X13" s="488"/>
      <c r="Y13" s="478"/>
      <c r="Z13" s="307"/>
    </row>
    <row r="14" spans="1:26" s="59" customFormat="1" ht="15.95" customHeight="1">
      <c r="A14" s="68">
        <f t="shared" si="0"/>
        <v>9</v>
      </c>
      <c r="B14" s="489"/>
      <c r="C14" s="490"/>
      <c r="D14" s="134"/>
      <c r="E14" s="135"/>
      <c r="F14" s="495"/>
      <c r="G14" s="490"/>
      <c r="H14" s="490"/>
      <c r="I14" s="490"/>
      <c r="J14" s="495"/>
      <c r="K14" s="489"/>
      <c r="L14" s="496"/>
      <c r="M14" s="490"/>
      <c r="N14" s="471"/>
      <c r="O14" s="468"/>
      <c r="P14" s="468"/>
      <c r="Q14" s="468"/>
      <c r="R14" s="471"/>
      <c r="S14" s="468"/>
      <c r="T14" s="468"/>
      <c r="U14" s="467"/>
      <c r="V14" s="487"/>
      <c r="W14" s="477"/>
      <c r="X14" s="488"/>
      <c r="Y14" s="478"/>
      <c r="Z14" s="307"/>
    </row>
    <row r="15" spans="1:26" s="59" customFormat="1" ht="15.95" customHeight="1">
      <c r="A15" s="68">
        <f t="shared" si="0"/>
        <v>10</v>
      </c>
      <c r="B15" s="489"/>
      <c r="C15" s="490">
        <v>0</v>
      </c>
      <c r="D15" s="490"/>
      <c r="E15" s="489">
        <v>0</v>
      </c>
      <c r="F15" s="495"/>
      <c r="G15" s="490"/>
      <c r="H15" s="490"/>
      <c r="I15" s="490"/>
      <c r="J15" s="495"/>
      <c r="K15" s="489"/>
      <c r="L15" s="496"/>
      <c r="M15" s="490"/>
      <c r="N15" s="471"/>
      <c r="O15" s="468"/>
      <c r="P15" s="468"/>
      <c r="Q15" s="468"/>
      <c r="R15" s="471"/>
      <c r="S15" s="468"/>
      <c r="T15" s="468"/>
      <c r="U15" s="467"/>
      <c r="V15" s="487"/>
      <c r="W15" s="141"/>
      <c r="X15" s="488"/>
      <c r="Y15" s="478"/>
      <c r="Z15" s="307"/>
    </row>
    <row r="16" spans="1:26" s="59" customFormat="1" ht="15.95" customHeight="1">
      <c r="A16" s="68">
        <f t="shared" si="0"/>
        <v>11</v>
      </c>
      <c r="B16" s="489"/>
      <c r="C16" s="490"/>
      <c r="D16" s="490"/>
      <c r="E16" s="489"/>
      <c r="F16" s="495"/>
      <c r="G16" s="490"/>
      <c r="H16" s="490"/>
      <c r="I16" s="490"/>
      <c r="J16" s="495"/>
      <c r="K16" s="489"/>
      <c r="L16" s="496"/>
      <c r="M16" s="490"/>
      <c r="N16" s="471"/>
      <c r="O16" s="468"/>
      <c r="P16" s="468"/>
      <c r="Q16" s="468"/>
      <c r="R16" s="471"/>
      <c r="S16" s="468"/>
      <c r="T16" s="468"/>
      <c r="U16" s="467"/>
      <c r="V16" s="487"/>
      <c r="W16" s="477"/>
      <c r="X16" s="139"/>
      <c r="Y16" s="140"/>
      <c r="Z16" s="307"/>
    </row>
    <row r="17" spans="1:26" s="59" customFormat="1" ht="15.95" customHeight="1">
      <c r="A17" s="68">
        <f t="shared" si="0"/>
        <v>12</v>
      </c>
      <c r="B17" s="489"/>
      <c r="C17" s="490"/>
      <c r="D17" s="134"/>
      <c r="E17" s="135"/>
      <c r="F17" s="495"/>
      <c r="G17" s="490"/>
      <c r="H17" s="490"/>
      <c r="I17" s="490"/>
      <c r="J17" s="495"/>
      <c r="K17" s="489"/>
      <c r="L17" s="496"/>
      <c r="M17" s="490"/>
      <c r="N17" s="471"/>
      <c r="O17" s="468"/>
      <c r="P17" s="468"/>
      <c r="Q17" s="468"/>
      <c r="R17" s="471"/>
      <c r="S17" s="468"/>
      <c r="T17" s="468"/>
      <c r="U17" s="467"/>
      <c r="V17" s="487"/>
      <c r="W17" s="477"/>
      <c r="X17" s="139"/>
      <c r="Y17" s="140"/>
      <c r="Z17" s="307"/>
    </row>
    <row r="18" spans="1:26" s="59" customFormat="1" ht="15.95" customHeight="1">
      <c r="A18" s="68">
        <f t="shared" si="0"/>
        <v>13</v>
      </c>
      <c r="B18" s="489"/>
      <c r="C18" s="490"/>
      <c r="D18" s="490"/>
      <c r="E18" s="489"/>
      <c r="F18" s="495"/>
      <c r="G18" s="490"/>
      <c r="H18" s="490"/>
      <c r="I18" s="490"/>
      <c r="J18" s="495"/>
      <c r="K18" s="489"/>
      <c r="L18" s="496"/>
      <c r="M18" s="490"/>
      <c r="N18" s="471"/>
      <c r="O18" s="468"/>
      <c r="P18" s="468"/>
      <c r="Q18" s="468"/>
      <c r="R18" s="471"/>
      <c r="S18" s="468"/>
      <c r="T18" s="468"/>
      <c r="U18" s="467"/>
      <c r="V18" s="487"/>
      <c r="W18" s="477"/>
      <c r="X18" s="488"/>
      <c r="Y18" s="478"/>
      <c r="Z18" s="307"/>
    </row>
    <row r="19" spans="1:26" s="59" customFormat="1" ht="15.95" customHeight="1">
      <c r="A19" s="68">
        <f t="shared" si="0"/>
        <v>14</v>
      </c>
      <c r="B19" s="489"/>
      <c r="C19" s="490"/>
      <c r="D19" s="134"/>
      <c r="E19" s="135"/>
      <c r="F19" s="495"/>
      <c r="G19" s="490"/>
      <c r="H19" s="490"/>
      <c r="I19" s="490"/>
      <c r="J19" s="495"/>
      <c r="K19" s="489"/>
      <c r="L19" s="496"/>
      <c r="M19" s="490"/>
      <c r="N19" s="471"/>
      <c r="O19" s="468"/>
      <c r="P19" s="468"/>
      <c r="Q19" s="468"/>
      <c r="R19" s="471"/>
      <c r="S19" s="468"/>
      <c r="T19" s="468"/>
      <c r="U19" s="467"/>
      <c r="V19" s="487"/>
      <c r="W19" s="477"/>
      <c r="X19" s="488"/>
      <c r="Y19" s="478"/>
      <c r="Z19" s="307"/>
    </row>
    <row r="20" spans="1:26" s="59" customFormat="1" ht="15.95" customHeight="1">
      <c r="A20" s="68">
        <f t="shared" si="0"/>
        <v>15</v>
      </c>
      <c r="B20" s="485"/>
      <c r="C20" s="480"/>
      <c r="D20" s="480"/>
      <c r="E20" s="485"/>
      <c r="F20" s="483"/>
      <c r="G20" s="480"/>
      <c r="H20" s="480"/>
      <c r="I20" s="480"/>
      <c r="J20" s="483"/>
      <c r="K20" s="489"/>
      <c r="L20" s="486"/>
      <c r="M20" s="490"/>
      <c r="N20" s="497"/>
      <c r="O20" s="498"/>
      <c r="P20" s="498"/>
      <c r="Q20" s="498"/>
      <c r="R20" s="497"/>
      <c r="S20" s="498"/>
      <c r="T20" s="498"/>
      <c r="U20" s="499"/>
      <c r="V20" s="493"/>
      <c r="W20" s="500"/>
      <c r="X20" s="488"/>
      <c r="Y20" s="478"/>
      <c r="Z20" s="307"/>
    </row>
    <row r="21" spans="1:26" s="59" customFormat="1" ht="15.95" customHeight="1">
      <c r="A21" s="68">
        <f t="shared" si="0"/>
        <v>16</v>
      </c>
      <c r="B21" s="485"/>
      <c r="C21" s="480"/>
      <c r="D21" s="480"/>
      <c r="E21" s="485"/>
      <c r="F21" s="483"/>
      <c r="G21" s="480"/>
      <c r="H21" s="480"/>
      <c r="I21" s="480"/>
      <c r="J21" s="483"/>
      <c r="K21" s="489"/>
      <c r="L21" s="486"/>
      <c r="M21" s="490"/>
      <c r="N21" s="497"/>
      <c r="O21" s="498"/>
      <c r="P21" s="498"/>
      <c r="Q21" s="498"/>
      <c r="R21" s="497"/>
      <c r="S21" s="498"/>
      <c r="T21" s="498"/>
      <c r="U21" s="499"/>
      <c r="V21" s="493"/>
      <c r="W21" s="500"/>
      <c r="X21" s="488"/>
      <c r="Y21" s="478"/>
      <c r="Z21" s="307"/>
    </row>
    <row r="22" spans="1:26" s="59" customFormat="1" ht="15.95" customHeight="1">
      <c r="A22" s="68">
        <f t="shared" si="0"/>
        <v>17</v>
      </c>
      <c r="B22" s="485"/>
      <c r="C22" s="480"/>
      <c r="D22" s="480"/>
      <c r="E22" s="485"/>
      <c r="F22" s="483"/>
      <c r="G22" s="480"/>
      <c r="H22" s="480"/>
      <c r="I22" s="480"/>
      <c r="J22" s="483"/>
      <c r="K22" s="489"/>
      <c r="L22" s="486"/>
      <c r="M22" s="490"/>
      <c r="N22" s="497"/>
      <c r="O22" s="498"/>
      <c r="P22" s="498"/>
      <c r="Q22" s="498"/>
      <c r="R22" s="497"/>
      <c r="S22" s="498"/>
      <c r="T22" s="498"/>
      <c r="U22" s="499"/>
      <c r="V22" s="493"/>
      <c r="W22" s="477"/>
      <c r="X22" s="139"/>
      <c r="Y22" s="140"/>
      <c r="Z22" s="307"/>
    </row>
    <row r="23" spans="1:26" s="59" customFormat="1" ht="15.95" customHeight="1">
      <c r="A23" s="68">
        <f t="shared" si="0"/>
        <v>18</v>
      </c>
      <c r="B23" s="485"/>
      <c r="C23" s="480"/>
      <c r="D23" s="134"/>
      <c r="E23" s="135"/>
      <c r="F23" s="483"/>
      <c r="G23" s="480"/>
      <c r="H23" s="480"/>
      <c r="I23" s="480"/>
      <c r="J23" s="483"/>
      <c r="K23" s="489"/>
      <c r="L23" s="486"/>
      <c r="M23" s="490"/>
      <c r="N23" s="497"/>
      <c r="O23" s="498"/>
      <c r="P23" s="498"/>
      <c r="Q23" s="498"/>
      <c r="R23" s="497"/>
      <c r="S23" s="498"/>
      <c r="T23" s="498"/>
      <c r="U23" s="499"/>
      <c r="V23" s="493"/>
      <c r="W23" s="500"/>
      <c r="X23" s="488"/>
      <c r="Y23" s="478"/>
      <c r="Z23" s="307"/>
    </row>
    <row r="24" spans="1:26" s="59" customFormat="1" ht="15.95" customHeight="1">
      <c r="A24" s="68">
        <f t="shared" si="0"/>
        <v>19</v>
      </c>
      <c r="B24" s="485"/>
      <c r="C24" s="480"/>
      <c r="D24" s="480"/>
      <c r="E24" s="485"/>
      <c r="F24" s="483"/>
      <c r="G24" s="480"/>
      <c r="H24" s="480"/>
      <c r="I24" s="480"/>
      <c r="J24" s="483"/>
      <c r="K24" s="489"/>
      <c r="L24" s="486"/>
      <c r="M24" s="490"/>
      <c r="N24" s="497"/>
      <c r="O24" s="498"/>
      <c r="P24" s="498"/>
      <c r="Q24" s="498"/>
      <c r="R24" s="497"/>
      <c r="S24" s="498"/>
      <c r="T24" s="498"/>
      <c r="U24" s="499"/>
      <c r="V24" s="493"/>
      <c r="W24" s="500"/>
      <c r="X24" s="142"/>
      <c r="Y24" s="140"/>
      <c r="Z24" s="307"/>
    </row>
    <row r="25" spans="1:26" s="59" customFormat="1" ht="15.95" customHeight="1">
      <c r="A25" s="68">
        <f t="shared" si="0"/>
        <v>20</v>
      </c>
      <c r="B25" s="485"/>
      <c r="C25" s="480"/>
      <c r="D25" s="134"/>
      <c r="E25" s="135"/>
      <c r="F25" s="483"/>
      <c r="G25" s="480"/>
      <c r="H25" s="480"/>
      <c r="I25" s="480"/>
      <c r="J25" s="483"/>
      <c r="K25" s="489"/>
      <c r="L25" s="486"/>
      <c r="M25" s="490"/>
      <c r="N25" s="497"/>
      <c r="O25" s="498"/>
      <c r="P25" s="498"/>
      <c r="Q25" s="498"/>
      <c r="R25" s="497"/>
      <c r="S25" s="498"/>
      <c r="T25" s="498"/>
      <c r="U25" s="499"/>
      <c r="V25" s="493"/>
      <c r="W25" s="500"/>
      <c r="X25" s="142"/>
      <c r="Y25" s="140"/>
      <c r="Z25" s="307"/>
    </row>
    <row r="26" spans="1:26" s="59" customFormat="1" ht="15.95" customHeight="1">
      <c r="A26" s="68">
        <f t="shared" si="0"/>
        <v>21</v>
      </c>
      <c r="B26" s="485"/>
      <c r="C26" s="480"/>
      <c r="D26" s="480"/>
      <c r="E26" s="485"/>
      <c r="F26" s="483"/>
      <c r="G26" s="480"/>
      <c r="H26" s="480"/>
      <c r="I26" s="480"/>
      <c r="J26" s="483"/>
      <c r="K26" s="489"/>
      <c r="L26" s="486"/>
      <c r="M26" s="490"/>
      <c r="N26" s="497"/>
      <c r="O26" s="498"/>
      <c r="P26" s="498"/>
      <c r="Q26" s="498"/>
      <c r="R26" s="497"/>
      <c r="S26" s="498"/>
      <c r="T26" s="498"/>
      <c r="U26" s="499"/>
      <c r="V26" s="493"/>
      <c r="W26" s="500"/>
      <c r="X26" s="139"/>
      <c r="Y26" s="140"/>
      <c r="Z26" s="307"/>
    </row>
    <row r="27" spans="1:26" s="59" customFormat="1" ht="15.95" customHeight="1">
      <c r="A27" s="68">
        <f t="shared" si="0"/>
        <v>22</v>
      </c>
      <c r="B27" s="485"/>
      <c r="C27" s="480"/>
      <c r="D27" s="480"/>
      <c r="E27" s="485"/>
      <c r="F27" s="483"/>
      <c r="G27" s="480"/>
      <c r="H27" s="480"/>
      <c r="I27" s="480"/>
      <c r="J27" s="483"/>
      <c r="K27" s="489"/>
      <c r="L27" s="486"/>
      <c r="M27" s="490"/>
      <c r="N27" s="497"/>
      <c r="O27" s="498"/>
      <c r="P27" s="498"/>
      <c r="Q27" s="498"/>
      <c r="R27" s="497"/>
      <c r="S27" s="498"/>
      <c r="T27" s="498"/>
      <c r="U27" s="499"/>
      <c r="V27" s="493"/>
      <c r="W27" s="500"/>
      <c r="X27" s="139"/>
      <c r="Y27" s="140"/>
      <c r="Z27" s="307"/>
    </row>
    <row r="28" spans="1:26" s="59" customFormat="1" ht="15.95" customHeight="1">
      <c r="A28" s="68">
        <f t="shared" si="0"/>
        <v>23</v>
      </c>
      <c r="B28" s="485"/>
      <c r="C28" s="480"/>
      <c r="D28" s="480"/>
      <c r="E28" s="485"/>
      <c r="F28" s="483"/>
      <c r="G28" s="480"/>
      <c r="H28" s="480"/>
      <c r="I28" s="480"/>
      <c r="J28" s="483"/>
      <c r="K28" s="489"/>
      <c r="L28" s="486"/>
      <c r="M28" s="490"/>
      <c r="N28" s="497"/>
      <c r="O28" s="498"/>
      <c r="P28" s="498"/>
      <c r="Q28" s="498"/>
      <c r="R28" s="497"/>
      <c r="S28" s="498"/>
      <c r="T28" s="498"/>
      <c r="U28" s="499"/>
      <c r="V28" s="493"/>
      <c r="W28" s="500"/>
      <c r="X28" s="139"/>
      <c r="Y28" s="140"/>
      <c r="Z28" s="307"/>
    </row>
    <row r="29" spans="1:26" s="59" customFormat="1" ht="15.95" customHeight="1">
      <c r="A29" s="68">
        <f t="shared" si="0"/>
        <v>24</v>
      </c>
      <c r="B29" s="485"/>
      <c r="C29" s="480"/>
      <c r="D29" s="480"/>
      <c r="E29" s="502"/>
      <c r="F29" s="483"/>
      <c r="G29" s="480"/>
      <c r="H29" s="480"/>
      <c r="I29" s="480"/>
      <c r="J29" s="483"/>
      <c r="K29" s="489"/>
      <c r="L29" s="486"/>
      <c r="M29" s="490"/>
      <c r="N29" s="497"/>
      <c r="O29" s="498"/>
      <c r="P29" s="498"/>
      <c r="Q29" s="498"/>
      <c r="R29" s="497"/>
      <c r="S29" s="498"/>
      <c r="T29" s="498"/>
      <c r="U29" s="499"/>
      <c r="V29" s="493"/>
      <c r="W29" s="500"/>
      <c r="X29" s="139"/>
      <c r="Y29" s="140"/>
      <c r="Z29" s="307"/>
    </row>
    <row r="30" spans="1:26" s="59" customFormat="1" ht="15.95" customHeight="1">
      <c r="A30" s="68">
        <f t="shared" si="0"/>
        <v>25</v>
      </c>
      <c r="B30" s="485"/>
      <c r="C30" s="480"/>
      <c r="D30" s="480"/>
      <c r="E30" s="502"/>
      <c r="F30" s="483"/>
      <c r="G30" s="480"/>
      <c r="H30" s="480"/>
      <c r="I30" s="480"/>
      <c r="J30" s="483"/>
      <c r="K30" s="489"/>
      <c r="L30" s="486"/>
      <c r="M30" s="490"/>
      <c r="N30" s="497"/>
      <c r="O30" s="498"/>
      <c r="P30" s="498"/>
      <c r="Q30" s="498"/>
      <c r="R30" s="497"/>
      <c r="S30" s="498"/>
      <c r="T30" s="498"/>
      <c r="U30" s="499"/>
      <c r="V30" s="493"/>
      <c r="W30" s="500"/>
      <c r="X30" s="488"/>
      <c r="Y30" s="478"/>
      <c r="Z30" s="307"/>
    </row>
    <row r="31" spans="1:26" s="59" customFormat="1" ht="15.95" customHeight="1">
      <c r="A31" s="68">
        <f t="shared" si="0"/>
        <v>26</v>
      </c>
      <c r="B31" s="485"/>
      <c r="C31" s="480"/>
      <c r="D31" s="480"/>
      <c r="E31" s="485"/>
      <c r="F31" s="483"/>
      <c r="G31" s="480"/>
      <c r="H31" s="480"/>
      <c r="I31" s="480"/>
      <c r="J31" s="483"/>
      <c r="K31" s="489"/>
      <c r="L31" s="486"/>
      <c r="M31" s="490"/>
      <c r="N31" s="497"/>
      <c r="O31" s="498"/>
      <c r="P31" s="498"/>
      <c r="Q31" s="498"/>
      <c r="R31" s="497"/>
      <c r="S31" s="498"/>
      <c r="T31" s="498"/>
      <c r="U31" s="499"/>
      <c r="V31" s="493"/>
      <c r="W31" s="500"/>
      <c r="X31" s="488"/>
      <c r="Y31" s="478"/>
      <c r="Z31" s="307"/>
    </row>
    <row r="32" spans="1:26" s="59" customFormat="1" ht="15.95" customHeight="1">
      <c r="A32" s="68">
        <f t="shared" si="0"/>
        <v>27</v>
      </c>
      <c r="B32" s="485"/>
      <c r="C32" s="480"/>
      <c r="D32" s="480"/>
      <c r="E32" s="502"/>
      <c r="F32" s="483"/>
      <c r="G32" s="480"/>
      <c r="H32" s="480"/>
      <c r="I32" s="480"/>
      <c r="J32" s="483"/>
      <c r="K32" s="489"/>
      <c r="L32" s="486"/>
      <c r="M32" s="490"/>
      <c r="N32" s="497"/>
      <c r="O32" s="498"/>
      <c r="P32" s="498"/>
      <c r="Q32" s="498"/>
      <c r="R32" s="497"/>
      <c r="S32" s="498"/>
      <c r="T32" s="498"/>
      <c r="U32" s="499"/>
      <c r="V32" s="493"/>
      <c r="W32" s="500"/>
      <c r="X32" s="488"/>
      <c r="Y32" s="478"/>
      <c r="Z32" s="307"/>
    </row>
    <row r="33" spans="1:26" s="59" customFormat="1" ht="15.95" customHeight="1">
      <c r="A33" s="68">
        <f t="shared" si="0"/>
        <v>28</v>
      </c>
      <c r="B33" s="485"/>
      <c r="C33" s="480"/>
      <c r="D33" s="480"/>
      <c r="E33" s="485"/>
      <c r="F33" s="483"/>
      <c r="G33" s="480"/>
      <c r="H33" s="480"/>
      <c r="I33" s="480"/>
      <c r="J33" s="483"/>
      <c r="K33" s="489"/>
      <c r="L33" s="486"/>
      <c r="M33" s="490"/>
      <c r="N33" s="497"/>
      <c r="O33" s="498"/>
      <c r="P33" s="498"/>
      <c r="Q33" s="498"/>
      <c r="R33" s="497"/>
      <c r="S33" s="498"/>
      <c r="T33" s="498"/>
      <c r="U33" s="499"/>
      <c r="V33" s="493"/>
      <c r="W33" s="500"/>
      <c r="X33" s="488"/>
      <c r="Y33" s="478"/>
      <c r="Z33" s="307"/>
    </row>
    <row r="34" spans="1:26" s="59" customFormat="1" ht="15.95" customHeight="1">
      <c r="A34" s="68">
        <f t="shared" si="0"/>
        <v>29</v>
      </c>
      <c r="B34" s="485"/>
      <c r="C34" s="480"/>
      <c r="D34" s="480"/>
      <c r="E34" s="485"/>
      <c r="F34" s="483"/>
      <c r="G34" s="480"/>
      <c r="H34" s="480"/>
      <c r="I34" s="480"/>
      <c r="J34" s="483"/>
      <c r="K34" s="489"/>
      <c r="L34" s="486"/>
      <c r="M34" s="490"/>
      <c r="N34" s="497"/>
      <c r="O34" s="498"/>
      <c r="P34" s="498"/>
      <c r="Q34" s="498"/>
      <c r="R34" s="497"/>
      <c r="S34" s="498"/>
      <c r="T34" s="498"/>
      <c r="U34" s="499"/>
      <c r="V34" s="493"/>
      <c r="W34" s="500"/>
      <c r="X34" s="139"/>
      <c r="Y34" s="140"/>
      <c r="Z34" s="307"/>
    </row>
    <row r="35" spans="1:26" s="59" customFormat="1" ht="15.95" customHeight="1">
      <c r="A35" s="68">
        <f t="shared" si="0"/>
        <v>30</v>
      </c>
      <c r="B35" s="485"/>
      <c r="C35" s="480"/>
      <c r="D35" s="503"/>
      <c r="E35" s="484"/>
      <c r="F35" s="483"/>
      <c r="G35" s="480"/>
      <c r="H35" s="480"/>
      <c r="I35" s="480"/>
      <c r="J35" s="483"/>
      <c r="K35" s="489"/>
      <c r="L35" s="486"/>
      <c r="M35" s="490"/>
      <c r="N35" s="497"/>
      <c r="O35" s="498"/>
      <c r="P35" s="498"/>
      <c r="Q35" s="498"/>
      <c r="R35" s="497"/>
      <c r="S35" s="498"/>
      <c r="T35" s="498"/>
      <c r="U35" s="499"/>
      <c r="V35" s="493"/>
      <c r="W35" s="500"/>
      <c r="X35" s="488"/>
      <c r="Y35" s="478"/>
      <c r="Z35" s="307"/>
    </row>
    <row r="36" spans="1:26" s="59" customFormat="1" ht="15.95" customHeight="1">
      <c r="A36" s="68">
        <f t="shared" si="0"/>
        <v>31</v>
      </c>
      <c r="B36" s="485"/>
      <c r="C36" s="480"/>
      <c r="D36" s="481"/>
      <c r="E36" s="482"/>
      <c r="F36" s="483"/>
      <c r="G36" s="480"/>
      <c r="H36" s="480"/>
      <c r="I36" s="480"/>
      <c r="J36" s="483"/>
      <c r="K36" s="489"/>
      <c r="L36" s="486"/>
      <c r="M36" s="490"/>
      <c r="N36" s="497"/>
      <c r="O36" s="498"/>
      <c r="P36" s="498"/>
      <c r="Q36" s="498"/>
      <c r="R36" s="497"/>
      <c r="S36" s="498"/>
      <c r="T36" s="498"/>
      <c r="U36" s="499"/>
      <c r="V36" s="493"/>
      <c r="W36" s="500"/>
      <c r="X36" s="488"/>
      <c r="Y36" s="478"/>
      <c r="Z36" s="307"/>
    </row>
    <row r="37" spans="1:26" s="59" customFormat="1" ht="15.95" customHeight="1">
      <c r="A37" s="68">
        <f t="shared" si="0"/>
        <v>32</v>
      </c>
      <c r="B37" s="485"/>
      <c r="C37" s="480"/>
      <c r="D37" s="480"/>
      <c r="E37" s="502"/>
      <c r="F37" s="483"/>
      <c r="G37" s="480"/>
      <c r="H37" s="480"/>
      <c r="I37" s="480"/>
      <c r="J37" s="483"/>
      <c r="K37" s="489"/>
      <c r="L37" s="486"/>
      <c r="M37" s="490"/>
      <c r="N37" s="497"/>
      <c r="O37" s="498"/>
      <c r="P37" s="498"/>
      <c r="Q37" s="498"/>
      <c r="R37" s="497"/>
      <c r="S37" s="498"/>
      <c r="T37" s="498"/>
      <c r="U37" s="499"/>
      <c r="V37" s="493"/>
      <c r="W37" s="500"/>
      <c r="X37" s="139"/>
      <c r="Y37" s="140"/>
      <c r="Z37" s="307"/>
    </row>
    <row r="38" spans="1:26" s="59" customFormat="1" ht="15.95" customHeight="1">
      <c r="A38" s="68">
        <f t="shared" si="0"/>
        <v>33</v>
      </c>
      <c r="B38" s="485"/>
      <c r="C38" s="480"/>
      <c r="D38" s="481"/>
      <c r="E38" s="482"/>
      <c r="F38" s="483"/>
      <c r="G38" s="480"/>
      <c r="H38" s="480"/>
      <c r="I38" s="480"/>
      <c r="J38" s="483"/>
      <c r="K38" s="489"/>
      <c r="L38" s="486"/>
      <c r="M38" s="490"/>
      <c r="N38" s="497"/>
      <c r="O38" s="498"/>
      <c r="P38" s="498"/>
      <c r="Q38" s="498"/>
      <c r="R38" s="497"/>
      <c r="S38" s="498"/>
      <c r="T38" s="498"/>
      <c r="U38" s="499"/>
      <c r="V38" s="493"/>
      <c r="W38" s="500"/>
      <c r="X38" s="139"/>
      <c r="Y38" s="140"/>
      <c r="Z38" s="307"/>
    </row>
    <row r="39" spans="1:26" s="59" customFormat="1" ht="15.95" customHeight="1">
      <c r="A39" s="68">
        <f t="shared" si="0"/>
        <v>34</v>
      </c>
      <c r="B39" s="485"/>
      <c r="C39" s="480"/>
      <c r="D39" s="480"/>
      <c r="E39" s="485"/>
      <c r="F39" s="483"/>
      <c r="G39" s="480"/>
      <c r="H39" s="480"/>
      <c r="I39" s="480"/>
      <c r="J39" s="483"/>
      <c r="K39" s="489"/>
      <c r="L39" s="486"/>
      <c r="M39" s="490"/>
      <c r="N39" s="497"/>
      <c r="O39" s="498"/>
      <c r="P39" s="498"/>
      <c r="Q39" s="498"/>
      <c r="R39" s="497"/>
      <c r="S39" s="498"/>
      <c r="T39" s="498"/>
      <c r="U39" s="499"/>
      <c r="V39" s="493"/>
      <c r="W39" s="500"/>
      <c r="X39" s="488"/>
      <c r="Y39" s="478"/>
      <c r="Z39" s="307"/>
    </row>
    <row r="40" spans="1:26" s="59" customFormat="1" ht="15.95" customHeight="1">
      <c r="A40" s="68">
        <f t="shared" si="0"/>
        <v>35</v>
      </c>
      <c r="B40" s="485"/>
      <c r="C40" s="480"/>
      <c r="D40" s="480"/>
      <c r="E40" s="485"/>
      <c r="F40" s="483"/>
      <c r="G40" s="480"/>
      <c r="H40" s="480"/>
      <c r="I40" s="480"/>
      <c r="J40" s="483"/>
      <c r="K40" s="489"/>
      <c r="L40" s="486"/>
      <c r="M40" s="490"/>
      <c r="N40" s="497"/>
      <c r="O40" s="498"/>
      <c r="P40" s="498"/>
      <c r="Q40" s="498"/>
      <c r="R40" s="497"/>
      <c r="S40" s="498"/>
      <c r="T40" s="498"/>
      <c r="U40" s="499"/>
      <c r="V40" s="493"/>
      <c r="W40" s="500"/>
      <c r="X40" s="139"/>
      <c r="Y40" s="140"/>
      <c r="Z40" s="307"/>
    </row>
    <row r="41" spans="1:26" s="59" customFormat="1" ht="15.95" customHeight="1">
      <c r="A41" s="68">
        <f t="shared" si="0"/>
        <v>36</v>
      </c>
      <c r="B41" s="485"/>
      <c r="C41" s="480"/>
      <c r="D41" s="480"/>
      <c r="E41" s="485"/>
      <c r="F41" s="483"/>
      <c r="G41" s="480"/>
      <c r="H41" s="480"/>
      <c r="I41" s="480"/>
      <c r="J41" s="483"/>
      <c r="K41" s="489"/>
      <c r="L41" s="486"/>
      <c r="M41" s="490"/>
      <c r="N41" s="497"/>
      <c r="O41" s="498"/>
      <c r="P41" s="498"/>
      <c r="Q41" s="498"/>
      <c r="R41" s="497"/>
      <c r="S41" s="498"/>
      <c r="T41" s="498"/>
      <c r="U41" s="499"/>
      <c r="V41" s="493"/>
      <c r="W41" s="504"/>
      <c r="X41" s="142"/>
      <c r="Y41" s="140"/>
      <c r="Z41" s="307"/>
    </row>
    <row r="42" spans="1:26" s="59" customFormat="1" ht="15.95" customHeight="1">
      <c r="A42" s="68">
        <f t="shared" si="0"/>
        <v>37</v>
      </c>
      <c r="B42" s="485"/>
      <c r="C42" s="480"/>
      <c r="D42" s="480"/>
      <c r="E42" s="485"/>
      <c r="F42" s="483"/>
      <c r="G42" s="480"/>
      <c r="H42" s="480"/>
      <c r="I42" s="480"/>
      <c r="J42" s="483"/>
      <c r="K42" s="489"/>
      <c r="L42" s="486"/>
      <c r="M42" s="490"/>
      <c r="N42" s="497"/>
      <c r="O42" s="498"/>
      <c r="P42" s="498"/>
      <c r="Q42" s="498"/>
      <c r="R42" s="497"/>
      <c r="S42" s="498"/>
      <c r="T42" s="498"/>
      <c r="U42" s="499"/>
      <c r="V42" s="493"/>
      <c r="W42" s="500"/>
      <c r="X42" s="139"/>
      <c r="Y42" s="140"/>
      <c r="Z42" s="307"/>
    </row>
    <row r="43" spans="1:26" s="59" customFormat="1" ht="15.95" customHeight="1">
      <c r="A43" s="68">
        <f t="shared" si="0"/>
        <v>38</v>
      </c>
      <c r="B43" s="485"/>
      <c r="C43" s="480"/>
      <c r="D43" s="480"/>
      <c r="E43" s="485"/>
      <c r="F43" s="483"/>
      <c r="G43" s="480"/>
      <c r="H43" s="480"/>
      <c r="I43" s="480"/>
      <c r="J43" s="483"/>
      <c r="K43" s="489"/>
      <c r="L43" s="486"/>
      <c r="M43" s="490"/>
      <c r="N43" s="497"/>
      <c r="O43" s="498"/>
      <c r="P43" s="498"/>
      <c r="Q43" s="498"/>
      <c r="R43" s="497"/>
      <c r="S43" s="498"/>
      <c r="T43" s="498"/>
      <c r="U43" s="499"/>
      <c r="V43" s="493"/>
      <c r="W43" s="500"/>
      <c r="X43" s="139"/>
      <c r="Y43" s="140"/>
      <c r="Z43" s="307"/>
    </row>
    <row r="44" spans="1:26" s="59" customFormat="1" ht="15.95" customHeight="1">
      <c r="A44" s="68">
        <f t="shared" si="0"/>
        <v>39</v>
      </c>
      <c r="B44" s="485"/>
      <c r="C44" s="480"/>
      <c r="D44" s="480"/>
      <c r="E44" s="485"/>
      <c r="F44" s="483"/>
      <c r="G44" s="480"/>
      <c r="H44" s="480"/>
      <c r="I44" s="480"/>
      <c r="J44" s="483"/>
      <c r="K44" s="489"/>
      <c r="L44" s="486"/>
      <c r="M44" s="490"/>
      <c r="N44" s="497"/>
      <c r="O44" s="498"/>
      <c r="P44" s="498"/>
      <c r="Q44" s="498"/>
      <c r="R44" s="497"/>
      <c r="S44" s="498"/>
      <c r="T44" s="498"/>
      <c r="U44" s="499"/>
      <c r="V44" s="493"/>
      <c r="W44" s="500"/>
      <c r="X44" s="142"/>
      <c r="Y44" s="140"/>
      <c r="Z44" s="307"/>
    </row>
    <row r="45" spans="1:26" s="59" customFormat="1" ht="15.95" customHeight="1">
      <c r="A45" s="68">
        <f t="shared" si="0"/>
        <v>40</v>
      </c>
      <c r="B45" s="485"/>
      <c r="C45" s="480"/>
      <c r="D45" s="480"/>
      <c r="E45" s="485"/>
      <c r="F45" s="483"/>
      <c r="G45" s="480"/>
      <c r="H45" s="480"/>
      <c r="I45" s="480"/>
      <c r="J45" s="483"/>
      <c r="K45" s="489"/>
      <c r="L45" s="486"/>
      <c r="M45" s="490"/>
      <c r="N45" s="497"/>
      <c r="O45" s="498"/>
      <c r="P45" s="498"/>
      <c r="Q45" s="498"/>
      <c r="R45" s="497"/>
      <c r="S45" s="498"/>
      <c r="T45" s="498"/>
      <c r="U45" s="499"/>
      <c r="V45" s="493"/>
      <c r="W45" s="500"/>
      <c r="X45" s="488"/>
      <c r="Y45" s="478"/>
      <c r="Z45" s="307"/>
    </row>
    <row r="46" spans="1:26" s="59" customFormat="1" ht="15.95" customHeight="1">
      <c r="A46" s="68">
        <f t="shared" si="0"/>
        <v>41</v>
      </c>
      <c r="B46" s="506"/>
      <c r="C46" s="507"/>
      <c r="D46" s="480"/>
      <c r="E46" s="485"/>
      <c r="F46" s="483"/>
      <c r="G46" s="480"/>
      <c r="H46" s="480"/>
      <c r="I46" s="480"/>
      <c r="J46" s="483"/>
      <c r="K46" s="489"/>
      <c r="L46" s="486"/>
      <c r="M46" s="490"/>
      <c r="N46" s="497"/>
      <c r="O46" s="498"/>
      <c r="P46" s="498"/>
      <c r="Q46" s="498"/>
      <c r="R46" s="497"/>
      <c r="S46" s="498"/>
      <c r="T46" s="498"/>
      <c r="U46" s="499"/>
      <c r="V46" s="493"/>
      <c r="W46" s="500"/>
      <c r="X46" s="488"/>
      <c r="Y46" s="478"/>
      <c r="Z46" s="307"/>
    </row>
    <row r="47" spans="1:26" s="59" customFormat="1" ht="15.95" customHeight="1">
      <c r="A47" s="68">
        <f t="shared" si="0"/>
        <v>42</v>
      </c>
      <c r="B47" s="485"/>
      <c r="C47" s="480"/>
      <c r="D47" s="480"/>
      <c r="E47" s="485"/>
      <c r="F47" s="483"/>
      <c r="G47" s="480"/>
      <c r="H47" s="480"/>
      <c r="I47" s="480"/>
      <c r="J47" s="483"/>
      <c r="K47" s="489"/>
      <c r="L47" s="486"/>
      <c r="M47" s="490"/>
      <c r="N47" s="497"/>
      <c r="O47" s="498"/>
      <c r="P47" s="498"/>
      <c r="Q47" s="498"/>
      <c r="R47" s="497"/>
      <c r="S47" s="498"/>
      <c r="T47" s="498"/>
      <c r="U47" s="499"/>
      <c r="V47" s="493"/>
      <c r="W47" s="500"/>
      <c r="X47" s="139"/>
      <c r="Y47" s="140"/>
      <c r="Z47" s="307"/>
    </row>
    <row r="48" spans="1:26" s="59" customFormat="1" ht="15.95" customHeight="1">
      <c r="A48" s="68">
        <f t="shared" si="0"/>
        <v>43</v>
      </c>
      <c r="B48" s="485"/>
      <c r="C48" s="480"/>
      <c r="D48" s="480"/>
      <c r="E48" s="485"/>
      <c r="F48" s="483"/>
      <c r="G48" s="480"/>
      <c r="H48" s="480"/>
      <c r="I48" s="480"/>
      <c r="J48" s="483"/>
      <c r="K48" s="489"/>
      <c r="L48" s="486"/>
      <c r="M48" s="490"/>
      <c r="N48" s="497"/>
      <c r="O48" s="498"/>
      <c r="P48" s="498"/>
      <c r="Q48" s="498"/>
      <c r="R48" s="497"/>
      <c r="S48" s="498"/>
      <c r="T48" s="498"/>
      <c r="U48" s="499"/>
      <c r="V48" s="493"/>
      <c r="W48" s="500"/>
      <c r="X48" s="488"/>
      <c r="Y48" s="478"/>
      <c r="Z48" s="307"/>
    </row>
    <row r="49" spans="1:26" s="59" customFormat="1" ht="15.95" customHeight="1">
      <c r="A49" s="68">
        <f t="shared" si="0"/>
        <v>44</v>
      </c>
      <c r="B49" s="485"/>
      <c r="C49" s="480"/>
      <c r="D49" s="480"/>
      <c r="E49" s="485"/>
      <c r="F49" s="483"/>
      <c r="G49" s="480"/>
      <c r="H49" s="480"/>
      <c r="I49" s="480"/>
      <c r="J49" s="483"/>
      <c r="K49" s="489"/>
      <c r="L49" s="486"/>
      <c r="M49" s="490"/>
      <c r="N49" s="497"/>
      <c r="O49" s="498"/>
      <c r="P49" s="498"/>
      <c r="Q49" s="498"/>
      <c r="R49" s="497"/>
      <c r="S49" s="498"/>
      <c r="T49" s="498"/>
      <c r="U49" s="499"/>
      <c r="V49" s="493"/>
      <c r="W49" s="500"/>
      <c r="X49" s="139"/>
      <c r="Y49" s="140"/>
      <c r="Z49" s="307"/>
    </row>
    <row r="50" spans="1:26" s="59" customFormat="1" ht="15.95" customHeight="1">
      <c r="A50" s="68">
        <f t="shared" si="0"/>
        <v>45</v>
      </c>
      <c r="B50" s="485"/>
      <c r="C50" s="480"/>
      <c r="D50" s="480"/>
      <c r="E50" s="485"/>
      <c r="F50" s="483"/>
      <c r="G50" s="480"/>
      <c r="H50" s="480"/>
      <c r="I50" s="480"/>
      <c r="J50" s="483"/>
      <c r="K50" s="489"/>
      <c r="L50" s="486"/>
      <c r="M50" s="490"/>
      <c r="N50" s="497"/>
      <c r="O50" s="498"/>
      <c r="P50" s="498"/>
      <c r="Q50" s="498"/>
      <c r="R50" s="497"/>
      <c r="S50" s="498"/>
      <c r="T50" s="498"/>
      <c r="U50" s="499"/>
      <c r="V50" s="493"/>
      <c r="W50" s="143"/>
      <c r="X50" s="139"/>
      <c r="Y50" s="140"/>
      <c r="Z50" s="307"/>
    </row>
    <row r="51" spans="1:26" s="59" customFormat="1" ht="15.95" customHeight="1">
      <c r="A51" s="68">
        <f t="shared" si="0"/>
        <v>46</v>
      </c>
      <c r="B51" s="485"/>
      <c r="C51" s="480"/>
      <c r="D51" s="480"/>
      <c r="E51" s="485"/>
      <c r="F51" s="483"/>
      <c r="G51" s="480"/>
      <c r="H51" s="480"/>
      <c r="I51" s="480"/>
      <c r="J51" s="483"/>
      <c r="K51" s="489"/>
      <c r="L51" s="486"/>
      <c r="M51" s="490"/>
      <c r="N51" s="497"/>
      <c r="O51" s="498"/>
      <c r="P51" s="498"/>
      <c r="Q51" s="498"/>
      <c r="R51" s="497"/>
      <c r="S51" s="498"/>
      <c r="T51" s="498"/>
      <c r="U51" s="499"/>
      <c r="V51" s="493"/>
      <c r="W51" s="500"/>
      <c r="X51" s="139"/>
      <c r="Y51" s="478"/>
      <c r="Z51" s="307"/>
    </row>
    <row r="52" spans="1:26" s="59" customFormat="1" ht="15.95" customHeight="1">
      <c r="A52" s="68">
        <f t="shared" si="0"/>
        <v>47</v>
      </c>
      <c r="B52" s="485"/>
      <c r="C52" s="480"/>
      <c r="D52" s="480"/>
      <c r="E52" s="485"/>
      <c r="F52" s="483"/>
      <c r="G52" s="480"/>
      <c r="H52" s="480"/>
      <c r="I52" s="480"/>
      <c r="J52" s="483"/>
      <c r="K52" s="489"/>
      <c r="L52" s="486"/>
      <c r="M52" s="490"/>
      <c r="N52" s="497"/>
      <c r="O52" s="498"/>
      <c r="P52" s="498"/>
      <c r="Q52" s="498"/>
      <c r="R52" s="497"/>
      <c r="S52" s="498"/>
      <c r="T52" s="498"/>
      <c r="U52" s="499"/>
      <c r="V52" s="493"/>
      <c r="W52" s="500"/>
      <c r="X52" s="139"/>
      <c r="Y52" s="140"/>
      <c r="Z52" s="307"/>
    </row>
    <row r="53" spans="1:26" s="59" customFormat="1" ht="15.95" customHeight="1">
      <c r="A53" s="68">
        <f>A52+1</f>
        <v>48</v>
      </c>
      <c r="B53" s="485"/>
      <c r="C53" s="480"/>
      <c r="D53" s="480"/>
      <c r="E53" s="502"/>
      <c r="F53" s="483"/>
      <c r="G53" s="480"/>
      <c r="H53" s="480"/>
      <c r="I53" s="480"/>
      <c r="J53" s="483"/>
      <c r="K53" s="489"/>
      <c r="L53" s="486"/>
      <c r="M53" s="490"/>
      <c r="N53" s="497"/>
      <c r="O53" s="498"/>
      <c r="P53" s="498"/>
      <c r="Q53" s="498"/>
      <c r="R53" s="497"/>
      <c r="S53" s="498"/>
      <c r="T53" s="498"/>
      <c r="U53" s="499"/>
      <c r="V53" s="493"/>
      <c r="W53" s="500"/>
      <c r="X53" s="142"/>
      <c r="Y53" s="140"/>
      <c r="Z53" s="307"/>
    </row>
    <row r="54" spans="1:26" s="59" customFormat="1" ht="15.95" customHeight="1">
      <c r="A54" s="68">
        <f>A53+1</f>
        <v>49</v>
      </c>
      <c r="B54" s="485"/>
      <c r="C54" s="480"/>
      <c r="D54" s="480"/>
      <c r="E54" s="485"/>
      <c r="F54" s="483"/>
      <c r="G54" s="480"/>
      <c r="H54" s="480"/>
      <c r="I54" s="480"/>
      <c r="J54" s="483"/>
      <c r="K54" s="489"/>
      <c r="L54" s="486"/>
      <c r="M54" s="490"/>
      <c r="N54" s="497"/>
      <c r="O54" s="498"/>
      <c r="P54" s="498"/>
      <c r="Q54" s="498"/>
      <c r="R54" s="497"/>
      <c r="S54" s="498"/>
      <c r="T54" s="498"/>
      <c r="U54" s="499"/>
      <c r="V54" s="493"/>
      <c r="W54" s="500"/>
      <c r="X54" s="142"/>
      <c r="Y54" s="140"/>
      <c r="Z54" s="307"/>
    </row>
    <row r="55" spans="1:26" s="59" customFormat="1" ht="15.95" customHeight="1">
      <c r="A55" s="68">
        <f t="shared" si="0"/>
        <v>50</v>
      </c>
      <c r="B55" s="485"/>
      <c r="C55" s="480"/>
      <c r="D55" s="480"/>
      <c r="E55" s="485"/>
      <c r="F55" s="483"/>
      <c r="G55" s="480"/>
      <c r="H55" s="479"/>
      <c r="I55" s="479"/>
      <c r="J55" s="483"/>
      <c r="K55" s="489"/>
      <c r="L55" s="486"/>
      <c r="M55" s="490"/>
      <c r="N55" s="497"/>
      <c r="O55" s="498"/>
      <c r="P55" s="498"/>
      <c r="Q55" s="498"/>
      <c r="R55" s="497"/>
      <c r="S55" s="498"/>
      <c r="T55" s="498"/>
      <c r="U55" s="499"/>
      <c r="V55" s="493"/>
      <c r="W55" s="500"/>
      <c r="X55" s="139"/>
      <c r="Y55" s="140"/>
      <c r="Z55" s="307"/>
    </row>
    <row r="56" spans="1:26" s="59" customFormat="1" ht="15.95" customHeight="1">
      <c r="A56" s="68">
        <f t="shared" si="0"/>
        <v>51</v>
      </c>
      <c r="B56" s="485"/>
      <c r="C56" s="480"/>
      <c r="D56" s="480"/>
      <c r="E56" s="485"/>
      <c r="F56" s="483"/>
      <c r="G56" s="480"/>
      <c r="H56" s="479"/>
      <c r="I56" s="479"/>
      <c r="J56" s="483"/>
      <c r="K56" s="489"/>
      <c r="L56" s="486"/>
      <c r="M56" s="490"/>
      <c r="N56" s="497"/>
      <c r="O56" s="498"/>
      <c r="P56" s="498"/>
      <c r="Q56" s="498"/>
      <c r="R56" s="497"/>
      <c r="S56" s="498"/>
      <c r="T56" s="498"/>
      <c r="U56" s="499"/>
      <c r="V56" s="493"/>
      <c r="W56" s="500"/>
      <c r="X56" s="488"/>
      <c r="Y56" s="478"/>
      <c r="Z56" s="307"/>
    </row>
    <row r="57" spans="1:26" s="59" customFormat="1" ht="15.95" customHeight="1">
      <c r="A57" s="68">
        <f t="shared" si="0"/>
        <v>52</v>
      </c>
      <c r="B57" s="485"/>
      <c r="C57" s="480"/>
      <c r="D57" s="480"/>
      <c r="E57" s="485"/>
      <c r="F57" s="483"/>
      <c r="G57" s="480"/>
      <c r="H57" s="480"/>
      <c r="I57" s="480"/>
      <c r="J57" s="483"/>
      <c r="K57" s="489"/>
      <c r="L57" s="486"/>
      <c r="M57" s="490"/>
      <c r="N57" s="497"/>
      <c r="O57" s="498"/>
      <c r="P57" s="498"/>
      <c r="Q57" s="498"/>
      <c r="R57" s="497"/>
      <c r="S57" s="498"/>
      <c r="T57" s="498"/>
      <c r="U57" s="499"/>
      <c r="V57" s="493"/>
      <c r="W57" s="500"/>
      <c r="X57" s="139"/>
      <c r="Y57" s="140"/>
      <c r="Z57" s="307"/>
    </row>
    <row r="58" spans="1:26" s="59" customFormat="1" ht="15.95" customHeight="1">
      <c r="A58" s="68">
        <f t="shared" si="0"/>
        <v>53</v>
      </c>
      <c r="B58" s="485"/>
      <c r="C58" s="480"/>
      <c r="D58" s="480"/>
      <c r="E58" s="485"/>
      <c r="F58" s="483"/>
      <c r="G58" s="480"/>
      <c r="H58" s="480"/>
      <c r="I58" s="480"/>
      <c r="J58" s="483"/>
      <c r="K58" s="489"/>
      <c r="L58" s="486"/>
      <c r="M58" s="490"/>
      <c r="N58" s="497"/>
      <c r="O58" s="498"/>
      <c r="P58" s="498"/>
      <c r="Q58" s="498"/>
      <c r="R58" s="497"/>
      <c r="S58" s="498"/>
      <c r="T58" s="498"/>
      <c r="U58" s="499"/>
      <c r="V58" s="493"/>
      <c r="W58" s="500"/>
      <c r="X58" s="488"/>
      <c r="Y58" s="478"/>
      <c r="Z58" s="307"/>
    </row>
    <row r="59" spans="1:26" s="59" customFormat="1" ht="15.95" customHeight="1">
      <c r="A59" s="68">
        <f t="shared" si="0"/>
        <v>54</v>
      </c>
      <c r="B59" s="485"/>
      <c r="C59" s="480"/>
      <c r="D59" s="480"/>
      <c r="E59" s="485"/>
      <c r="F59" s="483"/>
      <c r="G59" s="480"/>
      <c r="H59" s="480"/>
      <c r="I59" s="480"/>
      <c r="J59" s="483"/>
      <c r="K59" s="489"/>
      <c r="L59" s="486"/>
      <c r="M59" s="490"/>
      <c r="N59" s="497"/>
      <c r="O59" s="498"/>
      <c r="P59" s="498"/>
      <c r="Q59" s="498"/>
      <c r="R59" s="497"/>
      <c r="S59" s="498"/>
      <c r="T59" s="498"/>
      <c r="U59" s="499"/>
      <c r="V59" s="493"/>
      <c r="W59" s="500"/>
      <c r="X59" s="488"/>
      <c r="Y59" s="478"/>
      <c r="Z59" s="307"/>
    </row>
    <row r="60" spans="1:26" s="59" customFormat="1" ht="15.95" customHeight="1">
      <c r="A60" s="68">
        <f t="shared" si="0"/>
        <v>55</v>
      </c>
      <c r="B60" s="485"/>
      <c r="C60" s="480"/>
      <c r="D60" s="480"/>
      <c r="E60" s="485"/>
      <c r="F60" s="483"/>
      <c r="G60" s="480"/>
      <c r="H60" s="480"/>
      <c r="I60" s="480"/>
      <c r="J60" s="483"/>
      <c r="K60" s="489"/>
      <c r="L60" s="486"/>
      <c r="M60" s="490"/>
      <c r="N60" s="497"/>
      <c r="O60" s="498"/>
      <c r="P60" s="498"/>
      <c r="Q60" s="498"/>
      <c r="R60" s="497"/>
      <c r="S60" s="498"/>
      <c r="T60" s="498"/>
      <c r="U60" s="499"/>
      <c r="V60" s="493"/>
      <c r="W60" s="500"/>
      <c r="X60" s="488"/>
      <c r="Y60" s="478"/>
      <c r="Z60" s="307"/>
    </row>
    <row r="61" spans="1:26" s="59" customFormat="1" ht="15.95" customHeight="1">
      <c r="A61" s="68">
        <f t="shared" si="0"/>
        <v>56</v>
      </c>
      <c r="B61" s="485"/>
      <c r="C61" s="480"/>
      <c r="D61" s="480"/>
      <c r="E61" s="485"/>
      <c r="F61" s="483"/>
      <c r="G61" s="480"/>
      <c r="H61" s="480"/>
      <c r="I61" s="480"/>
      <c r="J61" s="483"/>
      <c r="K61" s="489"/>
      <c r="L61" s="486"/>
      <c r="M61" s="490"/>
      <c r="N61" s="497"/>
      <c r="O61" s="498"/>
      <c r="P61" s="498"/>
      <c r="Q61" s="498"/>
      <c r="R61" s="497"/>
      <c r="S61" s="498"/>
      <c r="T61" s="498"/>
      <c r="U61" s="499"/>
      <c r="V61" s="493"/>
      <c r="W61" s="500"/>
      <c r="X61" s="488"/>
      <c r="Y61" s="478"/>
      <c r="Z61" s="307"/>
    </row>
    <row r="62" spans="1:26" s="59" customFormat="1" ht="15.95" customHeight="1">
      <c r="A62" s="68">
        <f t="shared" si="0"/>
        <v>57</v>
      </c>
      <c r="B62" s="485"/>
      <c r="C62" s="480"/>
      <c r="D62" s="480"/>
      <c r="E62" s="485"/>
      <c r="F62" s="483"/>
      <c r="G62" s="480"/>
      <c r="H62" s="480"/>
      <c r="I62" s="480"/>
      <c r="J62" s="483"/>
      <c r="K62" s="489"/>
      <c r="L62" s="486"/>
      <c r="M62" s="490"/>
      <c r="N62" s="497"/>
      <c r="O62" s="498"/>
      <c r="P62" s="498"/>
      <c r="Q62" s="498"/>
      <c r="R62" s="497"/>
      <c r="S62" s="498"/>
      <c r="T62" s="498"/>
      <c r="U62" s="499"/>
      <c r="V62" s="493"/>
      <c r="W62" s="500"/>
      <c r="X62" s="488"/>
      <c r="Y62" s="478"/>
      <c r="Z62" s="307"/>
    </row>
    <row r="63" spans="1:26" s="59" customFormat="1" ht="15.95" customHeight="1">
      <c r="A63" s="68">
        <f t="shared" si="0"/>
        <v>58</v>
      </c>
      <c r="B63" s="485"/>
      <c r="C63" s="480"/>
      <c r="D63" s="480"/>
      <c r="E63" s="485"/>
      <c r="F63" s="483"/>
      <c r="G63" s="480"/>
      <c r="H63" s="480"/>
      <c r="I63" s="480"/>
      <c r="J63" s="483"/>
      <c r="K63" s="489"/>
      <c r="L63" s="486"/>
      <c r="M63" s="490"/>
      <c r="N63" s="497"/>
      <c r="O63" s="498"/>
      <c r="P63" s="498"/>
      <c r="Q63" s="498"/>
      <c r="R63" s="497"/>
      <c r="S63" s="498"/>
      <c r="T63" s="498"/>
      <c r="U63" s="499"/>
      <c r="V63" s="493"/>
      <c r="W63" s="500"/>
      <c r="X63" s="488"/>
      <c r="Y63" s="478"/>
      <c r="Z63" s="307"/>
    </row>
    <row r="64" spans="1:26" s="59" customFormat="1" ht="15.95" customHeight="1">
      <c r="A64" s="68">
        <f t="shared" si="0"/>
        <v>59</v>
      </c>
      <c r="B64" s="485"/>
      <c r="C64" s="480"/>
      <c r="D64" s="480"/>
      <c r="E64" s="502"/>
      <c r="F64" s="483"/>
      <c r="G64" s="480"/>
      <c r="H64" s="480"/>
      <c r="I64" s="480"/>
      <c r="J64" s="483"/>
      <c r="K64" s="489"/>
      <c r="L64" s="486"/>
      <c r="M64" s="490"/>
      <c r="N64" s="497"/>
      <c r="O64" s="498"/>
      <c r="P64" s="498"/>
      <c r="Q64" s="498"/>
      <c r="R64" s="497"/>
      <c r="S64" s="498"/>
      <c r="T64" s="498"/>
      <c r="U64" s="499"/>
      <c r="V64" s="493"/>
      <c r="W64" s="500"/>
      <c r="X64" s="488"/>
      <c r="Y64" s="478"/>
      <c r="Z64" s="307"/>
    </row>
    <row r="65" spans="1:26" s="59" customFormat="1" ht="15.95" customHeight="1">
      <c r="A65" s="68">
        <f t="shared" si="0"/>
        <v>60</v>
      </c>
      <c r="B65" s="485"/>
      <c r="C65" s="480"/>
      <c r="D65" s="480"/>
      <c r="E65" s="485"/>
      <c r="F65" s="483"/>
      <c r="G65" s="480"/>
      <c r="H65" s="480"/>
      <c r="I65" s="480"/>
      <c r="J65" s="483"/>
      <c r="K65" s="489"/>
      <c r="L65" s="486"/>
      <c r="M65" s="490"/>
      <c r="N65" s="497"/>
      <c r="O65" s="498"/>
      <c r="P65" s="498"/>
      <c r="Q65" s="498"/>
      <c r="R65" s="497"/>
      <c r="S65" s="498"/>
      <c r="T65" s="498"/>
      <c r="U65" s="499"/>
      <c r="V65" s="493"/>
      <c r="W65" s="500"/>
      <c r="X65" s="139"/>
      <c r="Y65" s="140"/>
      <c r="Z65" s="307"/>
    </row>
    <row r="66" spans="1:26" s="59" customFormat="1" ht="15.95" customHeight="1">
      <c r="A66" s="68">
        <f t="shared" si="0"/>
        <v>61</v>
      </c>
      <c r="B66" s="485"/>
      <c r="C66" s="480"/>
      <c r="D66" s="480"/>
      <c r="E66" s="485"/>
      <c r="F66" s="483"/>
      <c r="G66" s="480"/>
      <c r="H66" s="480"/>
      <c r="I66" s="480"/>
      <c r="J66" s="483"/>
      <c r="K66" s="489"/>
      <c r="L66" s="486"/>
      <c r="M66" s="490"/>
      <c r="N66" s="497"/>
      <c r="O66" s="498"/>
      <c r="P66" s="498"/>
      <c r="Q66" s="498"/>
      <c r="R66" s="497"/>
      <c r="S66" s="498"/>
      <c r="T66" s="498"/>
      <c r="U66" s="499"/>
      <c r="V66" s="493"/>
      <c r="W66" s="140"/>
      <c r="X66" s="142"/>
      <c r="Y66" s="140"/>
      <c r="Z66" s="307"/>
    </row>
    <row r="67" spans="1:26" s="59" customFormat="1" ht="15.95" customHeight="1">
      <c r="A67" s="68">
        <f t="shared" si="0"/>
        <v>62</v>
      </c>
      <c r="B67" s="485"/>
      <c r="C67" s="480"/>
      <c r="D67" s="480"/>
      <c r="E67" s="485"/>
      <c r="F67" s="483"/>
      <c r="G67" s="480"/>
      <c r="H67" s="480"/>
      <c r="I67" s="480"/>
      <c r="J67" s="483"/>
      <c r="K67" s="489"/>
      <c r="L67" s="136"/>
      <c r="M67" s="134"/>
      <c r="N67" s="497"/>
      <c r="O67" s="498"/>
      <c r="P67" s="498"/>
      <c r="Q67" s="498"/>
      <c r="R67" s="497"/>
      <c r="S67" s="498"/>
      <c r="T67" s="498"/>
      <c r="U67" s="499"/>
      <c r="V67" s="493"/>
      <c r="W67" s="500"/>
      <c r="X67" s="139"/>
      <c r="Y67" s="140"/>
      <c r="Z67" s="307"/>
    </row>
    <row r="68" spans="1:26" s="59" customFormat="1" ht="15.95" customHeight="1">
      <c r="A68" s="68">
        <f t="shared" si="0"/>
        <v>63</v>
      </c>
      <c r="B68" s="485"/>
      <c r="C68" s="480"/>
      <c r="D68" s="480"/>
      <c r="E68" s="485"/>
      <c r="F68" s="483"/>
      <c r="G68" s="480"/>
      <c r="H68" s="480"/>
      <c r="I68" s="480"/>
      <c r="J68" s="483"/>
      <c r="K68" s="489"/>
      <c r="L68" s="486"/>
      <c r="M68" s="490"/>
      <c r="N68" s="497"/>
      <c r="O68" s="498"/>
      <c r="P68" s="498"/>
      <c r="Q68" s="498"/>
      <c r="R68" s="497"/>
      <c r="S68" s="498"/>
      <c r="T68" s="498"/>
      <c r="U68" s="499"/>
      <c r="V68" s="493"/>
      <c r="W68" s="500"/>
      <c r="X68" s="488"/>
      <c r="Y68" s="478"/>
      <c r="Z68" s="307"/>
    </row>
    <row r="69" spans="1:26" s="59" customFormat="1" ht="15.95" customHeight="1">
      <c r="A69" s="68">
        <f t="shared" si="0"/>
        <v>64</v>
      </c>
      <c r="B69" s="485"/>
      <c r="C69" s="480"/>
      <c r="D69" s="480"/>
      <c r="E69" s="485"/>
      <c r="F69" s="483"/>
      <c r="G69" s="480"/>
      <c r="H69" s="480"/>
      <c r="I69" s="480"/>
      <c r="J69" s="483"/>
      <c r="K69" s="489"/>
      <c r="L69" s="486"/>
      <c r="M69" s="490"/>
      <c r="N69" s="497"/>
      <c r="O69" s="498"/>
      <c r="P69" s="498"/>
      <c r="Q69" s="498"/>
      <c r="R69" s="497"/>
      <c r="S69" s="498"/>
      <c r="T69" s="498"/>
      <c r="U69" s="499"/>
      <c r="V69" s="493"/>
      <c r="W69" s="500"/>
      <c r="X69" s="139"/>
      <c r="Y69" s="140"/>
      <c r="Z69" s="307"/>
    </row>
    <row r="70" spans="1:26" s="59" customFormat="1" ht="15.95" customHeight="1">
      <c r="A70" s="68">
        <f t="shared" si="0"/>
        <v>65</v>
      </c>
      <c r="B70" s="485"/>
      <c r="C70" s="480"/>
      <c r="D70" s="480"/>
      <c r="E70" s="485"/>
      <c r="F70" s="483"/>
      <c r="G70" s="480"/>
      <c r="H70" s="480"/>
      <c r="I70" s="480"/>
      <c r="J70" s="483"/>
      <c r="K70" s="489"/>
      <c r="L70" s="486"/>
      <c r="M70" s="490"/>
      <c r="N70" s="497"/>
      <c r="O70" s="498"/>
      <c r="P70" s="498"/>
      <c r="Q70" s="498"/>
      <c r="R70" s="497"/>
      <c r="S70" s="498"/>
      <c r="T70" s="498"/>
      <c r="U70" s="499"/>
      <c r="V70" s="493"/>
      <c r="W70" s="500"/>
      <c r="X70" s="488"/>
      <c r="Y70" s="509"/>
      <c r="Z70" s="307"/>
    </row>
    <row r="71" spans="1:26" s="59" customFormat="1" ht="15.95" customHeight="1">
      <c r="A71" s="68">
        <f t="shared" ref="A71:A115" si="1">A70+1</f>
        <v>66</v>
      </c>
      <c r="B71" s="485"/>
      <c r="C71" s="480"/>
      <c r="D71" s="480"/>
      <c r="E71" s="485"/>
      <c r="F71" s="483"/>
      <c r="G71" s="480"/>
      <c r="H71" s="480"/>
      <c r="I71" s="480"/>
      <c r="J71" s="483"/>
      <c r="K71" s="489"/>
      <c r="L71" s="486"/>
      <c r="M71" s="490"/>
      <c r="N71" s="497"/>
      <c r="O71" s="498"/>
      <c r="P71" s="498"/>
      <c r="Q71" s="498"/>
      <c r="R71" s="497"/>
      <c r="S71" s="498"/>
      <c r="T71" s="498"/>
      <c r="U71" s="499"/>
      <c r="V71" s="493"/>
      <c r="W71" s="500"/>
      <c r="X71" s="488"/>
      <c r="Y71" s="478"/>
      <c r="Z71" s="307"/>
    </row>
    <row r="72" spans="1:26" s="59" customFormat="1" ht="15.95" customHeight="1">
      <c r="A72" s="68">
        <f t="shared" si="1"/>
        <v>67</v>
      </c>
      <c r="B72" s="485"/>
      <c r="C72" s="480"/>
      <c r="D72" s="480"/>
      <c r="E72" s="485"/>
      <c r="F72" s="483"/>
      <c r="G72" s="480"/>
      <c r="H72" s="134"/>
      <c r="I72" s="134"/>
      <c r="J72" s="483"/>
      <c r="K72" s="489"/>
      <c r="L72" s="486"/>
      <c r="M72" s="490"/>
      <c r="N72" s="497"/>
      <c r="O72" s="498"/>
      <c r="P72" s="498"/>
      <c r="Q72" s="498"/>
      <c r="R72" s="497"/>
      <c r="S72" s="498"/>
      <c r="T72" s="498"/>
      <c r="U72" s="499"/>
      <c r="V72" s="493"/>
      <c r="W72" s="500"/>
      <c r="X72" s="488"/>
      <c r="Y72" s="478"/>
      <c r="Z72" s="307"/>
    </row>
    <row r="73" spans="1:26" s="59" customFormat="1" ht="15.95" customHeight="1">
      <c r="A73" s="68">
        <f t="shared" si="1"/>
        <v>68</v>
      </c>
      <c r="B73" s="485"/>
      <c r="C73" s="480"/>
      <c r="D73" s="480"/>
      <c r="E73" s="485"/>
      <c r="F73" s="483"/>
      <c r="G73" s="480"/>
      <c r="H73" s="480"/>
      <c r="I73" s="480"/>
      <c r="J73" s="483"/>
      <c r="K73" s="489"/>
      <c r="L73" s="486"/>
      <c r="M73" s="490"/>
      <c r="N73" s="497"/>
      <c r="O73" s="498"/>
      <c r="P73" s="498"/>
      <c r="Q73" s="498"/>
      <c r="R73" s="497"/>
      <c r="S73" s="498"/>
      <c r="T73" s="498"/>
      <c r="U73" s="499"/>
      <c r="V73" s="493"/>
      <c r="W73" s="500"/>
      <c r="X73" s="142"/>
      <c r="Y73" s="140"/>
      <c r="Z73" s="307"/>
    </row>
    <row r="74" spans="1:26" s="59" customFormat="1" ht="15.95" customHeight="1">
      <c r="A74" s="68">
        <f t="shared" si="1"/>
        <v>69</v>
      </c>
      <c r="B74" s="485"/>
      <c r="C74" s="480"/>
      <c r="D74" s="480"/>
      <c r="E74" s="485"/>
      <c r="F74" s="483"/>
      <c r="G74" s="480"/>
      <c r="H74" s="480"/>
      <c r="I74" s="480"/>
      <c r="J74" s="483"/>
      <c r="K74" s="489"/>
      <c r="L74" s="486"/>
      <c r="M74" s="480"/>
      <c r="N74" s="497"/>
      <c r="O74" s="498"/>
      <c r="P74" s="510"/>
      <c r="Q74" s="510"/>
      <c r="R74" s="497"/>
      <c r="S74" s="498"/>
      <c r="T74" s="498"/>
      <c r="U74" s="499"/>
      <c r="V74" s="493"/>
      <c r="W74" s="500"/>
      <c r="X74" s="488"/>
      <c r="Y74" s="140"/>
      <c r="Z74" s="307"/>
    </row>
    <row r="75" spans="1:26" s="59" customFormat="1" ht="15.95" customHeight="1">
      <c r="A75" s="68">
        <f t="shared" si="1"/>
        <v>70</v>
      </c>
      <c r="B75" s="485"/>
      <c r="C75" s="480"/>
      <c r="D75" s="480"/>
      <c r="E75" s="485"/>
      <c r="F75" s="483"/>
      <c r="G75" s="480"/>
      <c r="H75" s="480"/>
      <c r="I75" s="480"/>
      <c r="J75" s="483"/>
      <c r="K75" s="489"/>
      <c r="L75" s="486"/>
      <c r="M75" s="480"/>
      <c r="N75" s="497"/>
      <c r="O75" s="498"/>
      <c r="P75" s="498"/>
      <c r="Q75" s="498"/>
      <c r="R75" s="497"/>
      <c r="S75" s="498"/>
      <c r="T75" s="498"/>
      <c r="U75" s="499"/>
      <c r="V75" s="493"/>
      <c r="W75" s="500"/>
      <c r="X75" s="488"/>
      <c r="Y75" s="478"/>
      <c r="Z75" s="307"/>
    </row>
    <row r="76" spans="1:26" s="59" customFormat="1" ht="15.95" customHeight="1">
      <c r="A76" s="68">
        <f t="shared" si="1"/>
        <v>71</v>
      </c>
      <c r="B76" s="485"/>
      <c r="C76" s="480"/>
      <c r="D76" s="480"/>
      <c r="E76" s="485"/>
      <c r="F76" s="483"/>
      <c r="G76" s="480"/>
      <c r="H76" s="480"/>
      <c r="I76" s="480"/>
      <c r="J76" s="483"/>
      <c r="K76" s="489"/>
      <c r="L76" s="486"/>
      <c r="M76" s="480"/>
      <c r="N76" s="497"/>
      <c r="O76" s="498"/>
      <c r="P76" s="498"/>
      <c r="Q76" s="498"/>
      <c r="R76" s="497"/>
      <c r="S76" s="498"/>
      <c r="T76" s="498"/>
      <c r="U76" s="499"/>
      <c r="V76" s="493"/>
      <c r="W76" s="500"/>
      <c r="X76" s="488"/>
      <c r="Y76" s="478"/>
      <c r="Z76" s="307"/>
    </row>
    <row r="77" spans="1:26" s="59" customFormat="1" ht="15.95" customHeight="1">
      <c r="A77" s="68">
        <f t="shared" si="1"/>
        <v>72</v>
      </c>
      <c r="B77" s="485"/>
      <c r="C77" s="480"/>
      <c r="D77" s="480"/>
      <c r="E77" s="485"/>
      <c r="F77" s="483"/>
      <c r="G77" s="480"/>
      <c r="H77" s="480"/>
      <c r="I77" s="480"/>
      <c r="J77" s="483"/>
      <c r="K77" s="489"/>
      <c r="L77" s="486"/>
      <c r="M77" s="480"/>
      <c r="N77" s="497"/>
      <c r="O77" s="498"/>
      <c r="P77" s="498"/>
      <c r="Q77" s="498"/>
      <c r="R77" s="497"/>
      <c r="S77" s="498"/>
      <c r="T77" s="498"/>
      <c r="U77" s="499"/>
      <c r="V77" s="493"/>
      <c r="W77" s="143"/>
      <c r="X77" s="488"/>
      <c r="Y77" s="478"/>
      <c r="Z77" s="307"/>
    </row>
    <row r="78" spans="1:26" s="71" customFormat="1" ht="15.95" customHeight="1">
      <c r="A78" s="68">
        <f t="shared" si="1"/>
        <v>73</v>
      </c>
      <c r="B78" s="512"/>
      <c r="C78" s="511"/>
      <c r="D78" s="513"/>
      <c r="E78" s="484"/>
      <c r="F78" s="514"/>
      <c r="G78" s="511"/>
      <c r="H78" s="480"/>
      <c r="I78" s="480"/>
      <c r="J78" s="514"/>
      <c r="K78" s="512"/>
      <c r="L78" s="486"/>
      <c r="M78" s="480"/>
      <c r="N78" s="515"/>
      <c r="O78" s="510"/>
      <c r="P78" s="510"/>
      <c r="Q78" s="510"/>
      <c r="R78" s="515"/>
      <c r="S78" s="510"/>
      <c r="T78" s="510"/>
      <c r="U78" s="516"/>
      <c r="V78" s="505"/>
      <c r="W78" s="500"/>
      <c r="X78" s="142"/>
      <c r="Y78" s="140"/>
      <c r="Z78" s="310"/>
    </row>
    <row r="79" spans="1:26" s="71" customFormat="1" ht="15.95" customHeight="1">
      <c r="A79" s="68">
        <f t="shared" si="1"/>
        <v>74</v>
      </c>
      <c r="B79" s="512"/>
      <c r="C79" s="511"/>
      <c r="D79" s="480"/>
      <c r="E79" s="485"/>
      <c r="F79" s="514"/>
      <c r="G79" s="511"/>
      <c r="H79" s="480"/>
      <c r="I79" s="480"/>
      <c r="J79" s="514"/>
      <c r="K79" s="512"/>
      <c r="L79" s="486"/>
      <c r="M79" s="480"/>
      <c r="N79" s="515"/>
      <c r="O79" s="510"/>
      <c r="P79" s="510"/>
      <c r="Q79" s="510"/>
      <c r="R79" s="515"/>
      <c r="S79" s="510"/>
      <c r="T79" s="510"/>
      <c r="U79" s="516"/>
      <c r="V79" s="505"/>
      <c r="W79" s="500"/>
      <c r="X79" s="488"/>
      <c r="Y79" s="478"/>
      <c r="Z79" s="310"/>
    </row>
    <row r="80" spans="1:26" s="59" customFormat="1" ht="15.95" customHeight="1">
      <c r="A80" s="68">
        <f t="shared" si="1"/>
        <v>75</v>
      </c>
      <c r="B80" s="485"/>
      <c r="C80" s="480"/>
      <c r="D80" s="517"/>
      <c r="E80" s="484"/>
      <c r="F80" s="483"/>
      <c r="G80" s="480"/>
      <c r="H80" s="480"/>
      <c r="I80" s="480"/>
      <c r="J80" s="483"/>
      <c r="K80" s="489"/>
      <c r="L80" s="486"/>
      <c r="M80" s="480"/>
      <c r="N80" s="497"/>
      <c r="O80" s="498"/>
      <c r="P80" s="498"/>
      <c r="Q80" s="498"/>
      <c r="R80" s="497"/>
      <c r="S80" s="498"/>
      <c r="T80" s="498"/>
      <c r="U80" s="499"/>
      <c r="V80" s="493"/>
      <c r="W80" s="500"/>
      <c r="X80" s="488"/>
      <c r="Y80" s="478"/>
      <c r="Z80" s="307"/>
    </row>
    <row r="81" spans="1:26" s="59" customFormat="1" ht="15.95" customHeight="1">
      <c r="A81" s="68">
        <f t="shared" si="1"/>
        <v>76</v>
      </c>
      <c r="B81" s="485"/>
      <c r="C81" s="480"/>
      <c r="D81" s="517"/>
      <c r="E81" s="484"/>
      <c r="F81" s="483"/>
      <c r="G81" s="480"/>
      <c r="H81" s="480"/>
      <c r="I81" s="480"/>
      <c r="J81" s="483"/>
      <c r="K81" s="489"/>
      <c r="L81" s="486"/>
      <c r="M81" s="480"/>
      <c r="N81" s="497"/>
      <c r="O81" s="498"/>
      <c r="P81" s="498"/>
      <c r="Q81" s="498"/>
      <c r="R81" s="497"/>
      <c r="S81" s="498"/>
      <c r="T81" s="498"/>
      <c r="U81" s="499"/>
      <c r="V81" s="493"/>
      <c r="W81" s="500"/>
      <c r="X81" s="488"/>
      <c r="Y81" s="478"/>
      <c r="Z81" s="307"/>
    </row>
    <row r="82" spans="1:26" s="59" customFormat="1" ht="15.95" customHeight="1">
      <c r="A82" s="68">
        <f t="shared" si="1"/>
        <v>77</v>
      </c>
      <c r="B82" s="485"/>
      <c r="C82" s="480"/>
      <c r="D82" s="517"/>
      <c r="E82" s="484"/>
      <c r="F82" s="483"/>
      <c r="G82" s="480"/>
      <c r="H82" s="480"/>
      <c r="I82" s="480"/>
      <c r="J82" s="483"/>
      <c r="K82" s="489"/>
      <c r="L82" s="486"/>
      <c r="M82" s="480"/>
      <c r="N82" s="497"/>
      <c r="O82" s="498"/>
      <c r="P82" s="498"/>
      <c r="Q82" s="498"/>
      <c r="R82" s="497"/>
      <c r="S82" s="498"/>
      <c r="T82" s="498"/>
      <c r="U82" s="499"/>
      <c r="V82" s="493"/>
      <c r="W82" s="500"/>
      <c r="X82" s="488"/>
      <c r="Y82" s="478"/>
      <c r="Z82" s="307"/>
    </row>
    <row r="83" spans="1:26" s="59" customFormat="1" ht="15.95" customHeight="1">
      <c r="A83" s="68">
        <f t="shared" si="1"/>
        <v>78</v>
      </c>
      <c r="B83" s="485"/>
      <c r="C83" s="480"/>
      <c r="D83" s="517"/>
      <c r="E83" s="484"/>
      <c r="F83" s="483"/>
      <c r="G83" s="480"/>
      <c r="H83" s="480"/>
      <c r="I83" s="480"/>
      <c r="J83" s="483"/>
      <c r="K83" s="489"/>
      <c r="L83" s="486"/>
      <c r="M83" s="480"/>
      <c r="N83" s="497"/>
      <c r="O83" s="498"/>
      <c r="P83" s="498"/>
      <c r="Q83" s="498"/>
      <c r="R83" s="497"/>
      <c r="S83" s="498"/>
      <c r="T83" s="498"/>
      <c r="U83" s="499"/>
      <c r="V83" s="493"/>
      <c r="W83" s="518"/>
      <c r="X83" s="488"/>
      <c r="Y83" s="478"/>
      <c r="Z83" s="307"/>
    </row>
    <row r="84" spans="1:26" s="59" customFormat="1" ht="15.95" customHeight="1">
      <c r="A84" s="68">
        <f t="shared" si="1"/>
        <v>79</v>
      </c>
      <c r="B84" s="485"/>
      <c r="C84" s="480"/>
      <c r="D84" s="517"/>
      <c r="E84" s="484"/>
      <c r="F84" s="483"/>
      <c r="G84" s="480"/>
      <c r="H84" s="480"/>
      <c r="I84" s="480"/>
      <c r="J84" s="483"/>
      <c r="K84" s="489"/>
      <c r="L84" s="486"/>
      <c r="M84" s="480"/>
      <c r="N84" s="497"/>
      <c r="O84" s="498"/>
      <c r="P84" s="498"/>
      <c r="Q84" s="498"/>
      <c r="R84" s="497"/>
      <c r="S84" s="498"/>
      <c r="T84" s="498"/>
      <c r="U84" s="499"/>
      <c r="V84" s="493"/>
      <c r="W84" s="519"/>
      <c r="X84" s="144"/>
      <c r="Y84" s="145"/>
      <c r="Z84" s="307"/>
    </row>
    <row r="85" spans="1:26" s="59" customFormat="1" ht="15.95" customHeight="1">
      <c r="A85" s="68">
        <f t="shared" si="1"/>
        <v>80</v>
      </c>
      <c r="B85" s="485"/>
      <c r="C85" s="480"/>
      <c r="D85" s="480"/>
      <c r="E85" s="485"/>
      <c r="F85" s="483"/>
      <c r="G85" s="480"/>
      <c r="H85" s="480"/>
      <c r="I85" s="480"/>
      <c r="J85" s="483"/>
      <c r="K85" s="489"/>
      <c r="L85" s="486"/>
      <c r="M85" s="480"/>
      <c r="N85" s="497"/>
      <c r="O85" s="498"/>
      <c r="P85" s="498"/>
      <c r="Q85" s="498"/>
      <c r="R85" s="497"/>
      <c r="S85" s="498"/>
      <c r="T85" s="498"/>
      <c r="U85" s="499"/>
      <c r="V85" s="493"/>
      <c r="W85" s="500"/>
      <c r="X85" s="488"/>
      <c r="Y85" s="478"/>
      <c r="Z85" s="307"/>
    </row>
    <row r="86" spans="1:26" s="59" customFormat="1" ht="15.95" customHeight="1">
      <c r="A86" s="68">
        <f t="shared" si="1"/>
        <v>81</v>
      </c>
      <c r="B86" s="485"/>
      <c r="C86" s="480"/>
      <c r="D86" s="480"/>
      <c r="E86" s="485"/>
      <c r="F86" s="483"/>
      <c r="G86" s="480"/>
      <c r="H86" s="480"/>
      <c r="I86" s="480"/>
      <c r="J86" s="483"/>
      <c r="K86" s="489"/>
      <c r="L86" s="486"/>
      <c r="M86" s="480"/>
      <c r="N86" s="497"/>
      <c r="O86" s="498"/>
      <c r="P86" s="498"/>
      <c r="Q86" s="498"/>
      <c r="R86" s="497"/>
      <c r="S86" s="498"/>
      <c r="T86" s="498"/>
      <c r="U86" s="499"/>
      <c r="V86" s="493"/>
      <c r="W86" s="500"/>
      <c r="X86" s="139"/>
      <c r="Y86" s="140"/>
      <c r="Z86" s="307"/>
    </row>
    <row r="87" spans="1:26" s="70" customFormat="1" ht="15.95" customHeight="1">
      <c r="A87" s="68">
        <f t="shared" si="1"/>
        <v>82</v>
      </c>
      <c r="B87" s="482"/>
      <c r="C87" s="481"/>
      <c r="D87" s="480"/>
      <c r="E87" s="485"/>
      <c r="F87" s="520"/>
      <c r="G87" s="481"/>
      <c r="H87" s="480"/>
      <c r="I87" s="480"/>
      <c r="J87" s="520"/>
      <c r="K87" s="482"/>
      <c r="L87" s="486"/>
      <c r="M87" s="480"/>
      <c r="N87" s="521"/>
      <c r="O87" s="522"/>
      <c r="P87" s="522"/>
      <c r="Q87" s="522"/>
      <c r="R87" s="521"/>
      <c r="S87" s="522"/>
      <c r="T87" s="522"/>
      <c r="U87" s="523"/>
      <c r="V87" s="508"/>
      <c r="W87" s="518"/>
      <c r="X87" s="488"/>
      <c r="Y87" s="478"/>
      <c r="Z87" s="309"/>
    </row>
    <row r="88" spans="1:26" s="59" customFormat="1" ht="15.95" customHeight="1">
      <c r="A88" s="68">
        <f t="shared" si="1"/>
        <v>83</v>
      </c>
      <c r="B88" s="485"/>
      <c r="C88" s="480"/>
      <c r="D88" s="480"/>
      <c r="E88" s="485"/>
      <c r="F88" s="483"/>
      <c r="G88" s="480"/>
      <c r="H88" s="480"/>
      <c r="I88" s="480"/>
      <c r="J88" s="483"/>
      <c r="K88" s="489"/>
      <c r="L88" s="486"/>
      <c r="M88" s="480"/>
      <c r="N88" s="497"/>
      <c r="O88" s="498"/>
      <c r="P88" s="498"/>
      <c r="Q88" s="498"/>
      <c r="R88" s="497"/>
      <c r="S88" s="498"/>
      <c r="T88" s="498"/>
      <c r="U88" s="499"/>
      <c r="V88" s="493"/>
      <c r="W88" s="500"/>
      <c r="X88" s="488"/>
      <c r="Y88" s="478"/>
      <c r="Z88" s="307"/>
    </row>
    <row r="89" spans="1:26" s="73" customFormat="1" ht="15.95" customHeight="1">
      <c r="A89" s="72">
        <f t="shared" si="1"/>
        <v>84</v>
      </c>
      <c r="B89" s="524"/>
      <c r="C89" s="525"/>
      <c r="D89" s="480"/>
      <c r="E89" s="485"/>
      <c r="F89" s="526"/>
      <c r="G89" s="525"/>
      <c r="H89" s="480"/>
      <c r="I89" s="480"/>
      <c r="J89" s="526"/>
      <c r="K89" s="524"/>
      <c r="L89" s="486"/>
      <c r="M89" s="480"/>
      <c r="N89" s="527"/>
      <c r="O89" s="528"/>
      <c r="P89" s="528"/>
      <c r="Q89" s="528"/>
      <c r="R89" s="527"/>
      <c r="S89" s="528"/>
      <c r="T89" s="528"/>
      <c r="U89" s="529"/>
      <c r="V89" s="501"/>
      <c r="W89" s="530"/>
      <c r="X89" s="488"/>
      <c r="Y89" s="478"/>
      <c r="Z89" s="311"/>
    </row>
    <row r="90" spans="1:26" s="59" customFormat="1" ht="15.95" customHeight="1">
      <c r="A90" s="68">
        <f t="shared" si="1"/>
        <v>85</v>
      </c>
      <c r="B90" s="485"/>
      <c r="C90" s="480"/>
      <c r="D90" s="480"/>
      <c r="E90" s="485"/>
      <c r="F90" s="483"/>
      <c r="G90" s="480"/>
      <c r="H90" s="480"/>
      <c r="I90" s="480"/>
      <c r="J90" s="483"/>
      <c r="K90" s="489"/>
      <c r="L90" s="486"/>
      <c r="M90" s="480"/>
      <c r="N90" s="497"/>
      <c r="O90" s="498"/>
      <c r="P90" s="498"/>
      <c r="Q90" s="498"/>
      <c r="R90" s="497"/>
      <c r="S90" s="498"/>
      <c r="T90" s="498"/>
      <c r="U90" s="499"/>
      <c r="V90" s="493"/>
      <c r="W90" s="500"/>
      <c r="X90" s="488"/>
      <c r="Y90" s="478"/>
      <c r="Z90" s="307"/>
    </row>
    <row r="91" spans="1:26" s="59" customFormat="1" ht="15.95" customHeight="1">
      <c r="A91" s="68">
        <f t="shared" si="1"/>
        <v>86</v>
      </c>
      <c r="B91" s="506"/>
      <c r="C91" s="507"/>
      <c r="D91" s="480"/>
      <c r="E91" s="485"/>
      <c r="F91" s="483"/>
      <c r="G91" s="480"/>
      <c r="H91" s="480"/>
      <c r="I91" s="480"/>
      <c r="J91" s="483"/>
      <c r="K91" s="489"/>
      <c r="L91" s="531"/>
      <c r="M91" s="479"/>
      <c r="N91" s="497"/>
      <c r="O91" s="498"/>
      <c r="P91" s="498"/>
      <c r="Q91" s="498"/>
      <c r="R91" s="497"/>
      <c r="S91" s="498"/>
      <c r="T91" s="498"/>
      <c r="U91" s="499"/>
      <c r="V91" s="493"/>
      <c r="W91" s="500"/>
      <c r="X91" s="488"/>
      <c r="Y91" s="478"/>
      <c r="Z91" s="307"/>
    </row>
    <row r="92" spans="1:26" s="59" customFormat="1" ht="15.95" customHeight="1">
      <c r="A92" s="68">
        <f t="shared" si="1"/>
        <v>87</v>
      </c>
      <c r="B92" s="485"/>
      <c r="C92" s="480"/>
      <c r="D92" s="480"/>
      <c r="E92" s="485"/>
      <c r="F92" s="483"/>
      <c r="G92" s="480"/>
      <c r="H92" s="480"/>
      <c r="I92" s="480"/>
      <c r="J92" s="483"/>
      <c r="K92" s="489"/>
      <c r="L92" s="486"/>
      <c r="M92" s="480"/>
      <c r="N92" s="497"/>
      <c r="O92" s="498"/>
      <c r="P92" s="498"/>
      <c r="Q92" s="498"/>
      <c r="R92" s="497"/>
      <c r="S92" s="498"/>
      <c r="T92" s="498"/>
      <c r="U92" s="499"/>
      <c r="V92" s="493"/>
      <c r="W92" s="519"/>
      <c r="X92" s="139"/>
      <c r="Y92" s="140"/>
      <c r="Z92" s="307"/>
    </row>
    <row r="93" spans="1:26" s="59" customFormat="1" ht="15.95" customHeight="1">
      <c r="A93" s="68">
        <f t="shared" si="1"/>
        <v>88</v>
      </c>
      <c r="B93" s="485"/>
      <c r="C93" s="480"/>
      <c r="D93" s="480"/>
      <c r="E93" s="485"/>
      <c r="F93" s="483"/>
      <c r="G93" s="480"/>
      <c r="H93" s="480"/>
      <c r="I93" s="480"/>
      <c r="J93" s="483"/>
      <c r="K93" s="489"/>
      <c r="L93" s="486"/>
      <c r="M93" s="490"/>
      <c r="N93" s="497"/>
      <c r="O93" s="498"/>
      <c r="P93" s="498"/>
      <c r="Q93" s="498"/>
      <c r="R93" s="497"/>
      <c r="S93" s="498"/>
      <c r="T93" s="498"/>
      <c r="U93" s="499"/>
      <c r="V93" s="493"/>
      <c r="W93" s="140"/>
      <c r="X93" s="488"/>
      <c r="Y93" s="478"/>
      <c r="Z93" s="307"/>
    </row>
    <row r="94" spans="1:26" s="59" customFormat="1" ht="15.95" customHeight="1">
      <c r="A94" s="68">
        <f t="shared" si="1"/>
        <v>89</v>
      </c>
      <c r="B94" s="485"/>
      <c r="C94" s="480"/>
      <c r="D94" s="480"/>
      <c r="E94" s="485"/>
      <c r="F94" s="483"/>
      <c r="G94" s="480"/>
      <c r="H94" s="480"/>
      <c r="I94" s="480"/>
      <c r="J94" s="483"/>
      <c r="K94" s="489"/>
      <c r="L94" s="486"/>
      <c r="M94" s="490"/>
      <c r="N94" s="497"/>
      <c r="O94" s="498"/>
      <c r="P94" s="498"/>
      <c r="Q94" s="498"/>
      <c r="R94" s="497"/>
      <c r="S94" s="498"/>
      <c r="T94" s="498"/>
      <c r="U94" s="499"/>
      <c r="V94" s="497"/>
      <c r="W94" s="146"/>
      <c r="X94" s="532"/>
      <c r="Y94" s="533"/>
      <c r="Z94" s="307"/>
    </row>
    <row r="95" spans="1:26" s="59" customFormat="1" ht="15.95" customHeight="1">
      <c r="A95" s="68">
        <f t="shared" si="1"/>
        <v>90</v>
      </c>
      <c r="B95" s="485"/>
      <c r="C95" s="480"/>
      <c r="D95" s="480"/>
      <c r="E95" s="485"/>
      <c r="F95" s="483"/>
      <c r="G95" s="480"/>
      <c r="H95" s="480"/>
      <c r="I95" s="480"/>
      <c r="J95" s="483"/>
      <c r="K95" s="489"/>
      <c r="L95" s="486"/>
      <c r="M95" s="490"/>
      <c r="N95" s="497"/>
      <c r="O95" s="498"/>
      <c r="P95" s="498"/>
      <c r="Q95" s="498"/>
      <c r="R95" s="497"/>
      <c r="S95" s="498"/>
      <c r="T95" s="498"/>
      <c r="U95" s="499"/>
      <c r="V95" s="497"/>
      <c r="W95" s="146"/>
      <c r="X95" s="532"/>
      <c r="Y95" s="533"/>
      <c r="Z95" s="307"/>
    </row>
    <row r="96" spans="1:26" s="59" customFormat="1" ht="15.95" customHeight="1">
      <c r="A96" s="68">
        <f t="shared" si="1"/>
        <v>91</v>
      </c>
      <c r="B96" s="485"/>
      <c r="C96" s="480"/>
      <c r="D96" s="480"/>
      <c r="E96" s="485"/>
      <c r="F96" s="483"/>
      <c r="G96" s="480"/>
      <c r="H96" s="480"/>
      <c r="I96" s="480"/>
      <c r="J96" s="483"/>
      <c r="K96" s="489"/>
      <c r="L96" s="486"/>
      <c r="M96" s="490"/>
      <c r="N96" s="497"/>
      <c r="O96" s="498"/>
      <c r="P96" s="498"/>
      <c r="Q96" s="498"/>
      <c r="R96" s="497"/>
      <c r="S96" s="498"/>
      <c r="T96" s="498"/>
      <c r="U96" s="499"/>
      <c r="V96" s="497"/>
      <c r="W96" s="146"/>
      <c r="X96" s="532"/>
      <c r="Y96" s="533"/>
      <c r="Z96" s="307"/>
    </row>
    <row r="97" spans="1:26" s="59" customFormat="1" ht="15.95" customHeight="1">
      <c r="A97" s="68">
        <f t="shared" si="1"/>
        <v>92</v>
      </c>
      <c r="B97" s="485"/>
      <c r="C97" s="480"/>
      <c r="D97" s="480"/>
      <c r="E97" s="485"/>
      <c r="F97" s="483"/>
      <c r="G97" s="480"/>
      <c r="H97" s="480"/>
      <c r="I97" s="480"/>
      <c r="J97" s="483"/>
      <c r="K97" s="489"/>
      <c r="L97" s="486"/>
      <c r="M97" s="490"/>
      <c r="N97" s="497"/>
      <c r="O97" s="498"/>
      <c r="P97" s="498"/>
      <c r="Q97" s="498"/>
      <c r="R97" s="497"/>
      <c r="S97" s="498"/>
      <c r="T97" s="498"/>
      <c r="U97" s="499"/>
      <c r="V97" s="497"/>
      <c r="W97" s="146"/>
      <c r="X97" s="147"/>
      <c r="Y97" s="146"/>
      <c r="Z97" s="307"/>
    </row>
    <row r="98" spans="1:26" s="59" customFormat="1" ht="15.95" customHeight="1">
      <c r="A98" s="68">
        <f t="shared" si="1"/>
        <v>93</v>
      </c>
      <c r="B98" s="485"/>
      <c r="C98" s="480"/>
      <c r="D98" s="480"/>
      <c r="E98" s="485"/>
      <c r="F98" s="483"/>
      <c r="G98" s="480"/>
      <c r="H98" s="480"/>
      <c r="I98" s="480"/>
      <c r="J98" s="483"/>
      <c r="K98" s="489"/>
      <c r="L98" s="486"/>
      <c r="M98" s="490"/>
      <c r="N98" s="497"/>
      <c r="O98" s="498"/>
      <c r="P98" s="498"/>
      <c r="Q98" s="498"/>
      <c r="R98" s="497"/>
      <c r="S98" s="498"/>
      <c r="T98" s="498"/>
      <c r="U98" s="499"/>
      <c r="V98" s="497"/>
      <c r="W98" s="499"/>
      <c r="X98" s="147"/>
      <c r="Y98" s="146"/>
      <c r="Z98" s="307"/>
    </row>
    <row r="99" spans="1:26" s="59" customFormat="1" ht="15.95" customHeight="1">
      <c r="A99" s="68">
        <f t="shared" si="1"/>
        <v>94</v>
      </c>
      <c r="B99" s="485"/>
      <c r="C99" s="480"/>
      <c r="D99" s="480"/>
      <c r="E99" s="485"/>
      <c r="F99" s="483"/>
      <c r="G99" s="480"/>
      <c r="H99" s="480"/>
      <c r="I99" s="480"/>
      <c r="J99" s="483"/>
      <c r="K99" s="489"/>
      <c r="L99" s="486"/>
      <c r="M99" s="490"/>
      <c r="N99" s="497"/>
      <c r="O99" s="498"/>
      <c r="P99" s="498"/>
      <c r="Q99" s="498"/>
      <c r="R99" s="497"/>
      <c r="S99" s="498"/>
      <c r="T99" s="498"/>
      <c r="U99" s="499"/>
      <c r="V99" s="497"/>
      <c r="W99" s="146"/>
      <c r="X99" s="532"/>
      <c r="Y99" s="533"/>
      <c r="Z99" s="307"/>
    </row>
    <row r="100" spans="1:26" s="59" customFormat="1" ht="15.95" customHeight="1">
      <c r="A100" s="68">
        <f t="shared" si="1"/>
        <v>95</v>
      </c>
      <c r="B100" s="485"/>
      <c r="C100" s="480"/>
      <c r="D100" s="480"/>
      <c r="E100" s="485"/>
      <c r="F100" s="483"/>
      <c r="G100" s="480"/>
      <c r="H100" s="480"/>
      <c r="I100" s="480"/>
      <c r="J100" s="483"/>
      <c r="K100" s="489"/>
      <c r="L100" s="486"/>
      <c r="M100" s="490"/>
      <c r="N100" s="497"/>
      <c r="O100" s="498"/>
      <c r="P100" s="498"/>
      <c r="Q100" s="498"/>
      <c r="R100" s="497"/>
      <c r="S100" s="498"/>
      <c r="T100" s="498"/>
      <c r="U100" s="499"/>
      <c r="V100" s="497"/>
      <c r="W100" s="499"/>
      <c r="X100" s="147"/>
      <c r="Y100" s="146"/>
      <c r="Z100" s="307"/>
    </row>
    <row r="101" spans="1:26" s="59" customFormat="1" ht="15.95" customHeight="1">
      <c r="A101" s="68">
        <f t="shared" si="1"/>
        <v>96</v>
      </c>
      <c r="B101" s="485"/>
      <c r="C101" s="480"/>
      <c r="D101" s="480"/>
      <c r="E101" s="485"/>
      <c r="F101" s="483"/>
      <c r="G101" s="480"/>
      <c r="H101" s="480"/>
      <c r="I101" s="480"/>
      <c r="J101" s="483"/>
      <c r="K101" s="489"/>
      <c r="L101" s="486"/>
      <c r="M101" s="490"/>
      <c r="N101" s="497"/>
      <c r="O101" s="498"/>
      <c r="P101" s="498"/>
      <c r="Q101" s="498"/>
      <c r="R101" s="497"/>
      <c r="S101" s="498"/>
      <c r="T101" s="498"/>
      <c r="U101" s="499"/>
      <c r="V101" s="497"/>
      <c r="W101" s="533"/>
      <c r="X101" s="532"/>
      <c r="Y101" s="533"/>
      <c r="Z101" s="307"/>
    </row>
    <row r="102" spans="1:26" s="59" customFormat="1" ht="15.95" customHeight="1">
      <c r="A102" s="68">
        <f t="shared" si="1"/>
        <v>97</v>
      </c>
      <c r="B102" s="485"/>
      <c r="C102" s="480"/>
      <c r="D102" s="480"/>
      <c r="E102" s="485"/>
      <c r="F102" s="483"/>
      <c r="G102" s="480"/>
      <c r="H102" s="480"/>
      <c r="I102" s="480"/>
      <c r="J102" s="483"/>
      <c r="K102" s="489"/>
      <c r="L102" s="486"/>
      <c r="M102" s="490"/>
      <c r="N102" s="497"/>
      <c r="O102" s="498"/>
      <c r="P102" s="498"/>
      <c r="Q102" s="498"/>
      <c r="R102" s="497"/>
      <c r="S102" s="498"/>
      <c r="T102" s="498"/>
      <c r="U102" s="499"/>
      <c r="V102" s="497"/>
      <c r="W102" s="146"/>
      <c r="X102" s="532"/>
      <c r="Y102" s="533"/>
      <c r="Z102" s="307"/>
    </row>
    <row r="103" spans="1:26" s="59" customFormat="1" ht="15.95" customHeight="1">
      <c r="A103" s="68">
        <f t="shared" si="1"/>
        <v>98</v>
      </c>
      <c r="B103" s="485"/>
      <c r="C103" s="480"/>
      <c r="D103" s="480"/>
      <c r="E103" s="485"/>
      <c r="F103" s="483"/>
      <c r="G103" s="480"/>
      <c r="H103" s="480"/>
      <c r="I103" s="480"/>
      <c r="J103" s="483"/>
      <c r="K103" s="489"/>
      <c r="L103" s="486"/>
      <c r="M103" s="490"/>
      <c r="N103" s="497"/>
      <c r="O103" s="498"/>
      <c r="P103" s="498"/>
      <c r="Q103" s="498"/>
      <c r="R103" s="497"/>
      <c r="S103" s="498"/>
      <c r="T103" s="498"/>
      <c r="U103" s="499"/>
      <c r="V103" s="497"/>
      <c r="W103" s="146"/>
      <c r="X103" s="147"/>
      <c r="Y103" s="146"/>
      <c r="Z103" s="307"/>
    </row>
    <row r="104" spans="1:26" s="59" customFormat="1" ht="15.95" customHeight="1">
      <c r="A104" s="68">
        <f t="shared" si="1"/>
        <v>99</v>
      </c>
      <c r="B104" s="485"/>
      <c r="C104" s="480"/>
      <c r="D104" s="480"/>
      <c r="E104" s="485"/>
      <c r="F104" s="483"/>
      <c r="G104" s="480"/>
      <c r="H104" s="480"/>
      <c r="I104" s="480"/>
      <c r="J104" s="483"/>
      <c r="K104" s="489"/>
      <c r="L104" s="486"/>
      <c r="M104" s="490"/>
      <c r="N104" s="497"/>
      <c r="O104" s="498"/>
      <c r="P104" s="498"/>
      <c r="Q104" s="498"/>
      <c r="R104" s="497"/>
      <c r="S104" s="498"/>
      <c r="T104" s="498"/>
      <c r="U104" s="499"/>
      <c r="V104" s="497"/>
      <c r="W104" s="146"/>
      <c r="X104" s="147"/>
      <c r="Y104" s="146"/>
      <c r="Z104" s="307"/>
    </row>
    <row r="105" spans="1:26" s="59" customFormat="1" ht="15.95" customHeight="1">
      <c r="A105" s="74">
        <f t="shared" si="1"/>
        <v>100</v>
      </c>
      <c r="B105" s="485"/>
      <c r="C105" s="480"/>
      <c r="D105" s="480"/>
      <c r="E105" s="485"/>
      <c r="F105" s="483"/>
      <c r="G105" s="480"/>
      <c r="H105" s="480"/>
      <c r="I105" s="480"/>
      <c r="J105" s="483"/>
      <c r="K105" s="489"/>
      <c r="L105" s="486"/>
      <c r="M105" s="490"/>
      <c r="N105" s="497"/>
      <c r="O105" s="498"/>
      <c r="P105" s="498"/>
      <c r="Q105" s="498"/>
      <c r="R105" s="497"/>
      <c r="S105" s="498"/>
      <c r="T105" s="498"/>
      <c r="U105" s="499"/>
      <c r="V105" s="497"/>
      <c r="W105" s="148"/>
      <c r="X105" s="149"/>
      <c r="Y105" s="148"/>
      <c r="Z105" s="307"/>
    </row>
    <row r="106" spans="1:26" s="59" customFormat="1" ht="15.95" customHeight="1">
      <c r="A106" s="74">
        <f t="shared" si="1"/>
        <v>101</v>
      </c>
      <c r="B106" s="485"/>
      <c r="C106" s="480"/>
      <c r="D106" s="480"/>
      <c r="E106" s="485"/>
      <c r="F106" s="483"/>
      <c r="G106" s="480"/>
      <c r="H106" s="480"/>
      <c r="I106" s="480"/>
      <c r="J106" s="483"/>
      <c r="K106" s="489"/>
      <c r="L106" s="486"/>
      <c r="M106" s="490"/>
      <c r="N106" s="497"/>
      <c r="O106" s="498"/>
      <c r="P106" s="498"/>
      <c r="Q106" s="498"/>
      <c r="R106" s="497"/>
      <c r="S106" s="498"/>
      <c r="T106" s="498"/>
      <c r="U106" s="499"/>
      <c r="V106" s="497"/>
      <c r="W106" s="534"/>
      <c r="X106" s="532"/>
      <c r="Y106" s="474"/>
      <c r="Z106" s="307"/>
    </row>
    <row r="107" spans="1:26" s="59" customFormat="1" ht="15.95" customHeight="1">
      <c r="A107" s="74">
        <f t="shared" si="1"/>
        <v>102</v>
      </c>
      <c r="B107" s="485"/>
      <c r="C107" s="480"/>
      <c r="D107" s="480"/>
      <c r="E107" s="485"/>
      <c r="F107" s="483"/>
      <c r="G107" s="480"/>
      <c r="H107" s="480"/>
      <c r="I107" s="480"/>
      <c r="J107" s="483"/>
      <c r="K107" s="489"/>
      <c r="L107" s="486"/>
      <c r="M107" s="490"/>
      <c r="N107" s="497"/>
      <c r="O107" s="498"/>
      <c r="P107" s="498"/>
      <c r="Q107" s="498"/>
      <c r="R107" s="497"/>
      <c r="S107" s="498"/>
      <c r="T107" s="498"/>
      <c r="U107" s="499"/>
      <c r="V107" s="497"/>
      <c r="W107" s="499"/>
      <c r="X107" s="498"/>
      <c r="Y107" s="499"/>
      <c r="Z107" s="307"/>
    </row>
    <row r="108" spans="1:26" s="59" customFormat="1" ht="15.95" customHeight="1">
      <c r="A108" s="74">
        <f t="shared" si="1"/>
        <v>103</v>
      </c>
      <c r="B108" s="485"/>
      <c r="C108" s="480"/>
      <c r="D108" s="480"/>
      <c r="E108" s="485"/>
      <c r="F108" s="483"/>
      <c r="G108" s="480"/>
      <c r="H108" s="480"/>
      <c r="I108" s="480"/>
      <c r="J108" s="483"/>
      <c r="K108" s="489"/>
      <c r="L108" s="486"/>
      <c r="M108" s="490"/>
      <c r="N108" s="497"/>
      <c r="O108" s="498"/>
      <c r="P108" s="498"/>
      <c r="Q108" s="498"/>
      <c r="R108" s="497"/>
      <c r="S108" s="498"/>
      <c r="T108" s="498"/>
      <c r="U108" s="499"/>
      <c r="V108" s="497"/>
      <c r="W108" s="499"/>
      <c r="X108" s="498"/>
      <c r="Y108" s="499"/>
      <c r="Z108" s="307"/>
    </row>
    <row r="109" spans="1:26" s="59" customFormat="1" ht="15.95" customHeight="1">
      <c r="A109" s="74">
        <f t="shared" si="1"/>
        <v>104</v>
      </c>
      <c r="B109" s="485"/>
      <c r="C109" s="480"/>
      <c r="D109" s="480"/>
      <c r="E109" s="485"/>
      <c r="F109" s="483"/>
      <c r="G109" s="480"/>
      <c r="H109" s="511"/>
      <c r="I109" s="511"/>
      <c r="J109" s="483"/>
      <c r="K109" s="489"/>
      <c r="L109" s="486"/>
      <c r="M109" s="490"/>
      <c r="N109" s="497"/>
      <c r="O109" s="498"/>
      <c r="P109" s="498"/>
      <c r="Q109" s="498"/>
      <c r="R109" s="497"/>
      <c r="S109" s="498"/>
      <c r="T109" s="498"/>
      <c r="U109" s="499"/>
      <c r="V109" s="497"/>
      <c r="W109" s="499"/>
      <c r="X109" s="498"/>
      <c r="Y109" s="499"/>
      <c r="Z109" s="307"/>
    </row>
    <row r="110" spans="1:26" s="59" customFormat="1" ht="15.95" customHeight="1">
      <c r="A110" s="74">
        <f t="shared" si="1"/>
        <v>105</v>
      </c>
      <c r="B110" s="485"/>
      <c r="C110" s="480"/>
      <c r="D110" s="480"/>
      <c r="E110" s="485"/>
      <c r="F110" s="483"/>
      <c r="G110" s="480"/>
      <c r="H110" s="480"/>
      <c r="I110" s="480"/>
      <c r="J110" s="483"/>
      <c r="K110" s="489"/>
      <c r="L110" s="486"/>
      <c r="M110" s="490"/>
      <c r="N110" s="497"/>
      <c r="O110" s="498"/>
      <c r="P110" s="498"/>
      <c r="Q110" s="498"/>
      <c r="R110" s="497"/>
      <c r="S110" s="498"/>
      <c r="T110" s="498"/>
      <c r="U110" s="499"/>
      <c r="V110" s="497"/>
      <c r="W110" s="499"/>
      <c r="X110" s="498"/>
      <c r="Y110" s="499"/>
      <c r="Z110" s="307"/>
    </row>
    <row r="111" spans="1:26" s="59" customFormat="1" ht="15.95" customHeight="1">
      <c r="A111" s="74">
        <f t="shared" si="1"/>
        <v>106</v>
      </c>
      <c r="B111" s="485"/>
      <c r="C111" s="480"/>
      <c r="D111" s="480"/>
      <c r="E111" s="485"/>
      <c r="F111" s="483"/>
      <c r="G111" s="480"/>
      <c r="H111" s="480"/>
      <c r="I111" s="480"/>
      <c r="J111" s="483"/>
      <c r="K111" s="489"/>
      <c r="L111" s="486"/>
      <c r="M111" s="490"/>
      <c r="N111" s="497"/>
      <c r="O111" s="498"/>
      <c r="P111" s="498"/>
      <c r="Q111" s="498"/>
      <c r="R111" s="497"/>
      <c r="S111" s="498"/>
      <c r="T111" s="498"/>
      <c r="U111" s="499"/>
      <c r="V111" s="497"/>
      <c r="W111" s="499"/>
      <c r="X111" s="498"/>
      <c r="Y111" s="499"/>
      <c r="Z111" s="307"/>
    </row>
    <row r="112" spans="1:26" s="59" customFormat="1" ht="15.95" customHeight="1">
      <c r="A112" s="74">
        <f t="shared" si="1"/>
        <v>107</v>
      </c>
      <c r="B112" s="485"/>
      <c r="C112" s="480"/>
      <c r="D112" s="480"/>
      <c r="E112" s="485"/>
      <c r="F112" s="483"/>
      <c r="G112" s="480"/>
      <c r="H112" s="480"/>
      <c r="I112" s="480"/>
      <c r="J112" s="483"/>
      <c r="K112" s="489"/>
      <c r="L112" s="486"/>
      <c r="M112" s="490"/>
      <c r="N112" s="483"/>
      <c r="O112" s="480"/>
      <c r="P112" s="480"/>
      <c r="Q112" s="480"/>
      <c r="R112" s="483"/>
      <c r="S112" s="480"/>
      <c r="T112" s="480"/>
      <c r="U112" s="485"/>
      <c r="V112" s="483"/>
      <c r="W112" s="485"/>
      <c r="X112" s="480"/>
      <c r="Y112" s="485"/>
      <c r="Z112" s="307"/>
    </row>
    <row r="113" spans="1:26" s="59" customFormat="1" ht="15.95" customHeight="1">
      <c r="A113" s="74">
        <f t="shared" si="1"/>
        <v>108</v>
      </c>
      <c r="B113" s="485"/>
      <c r="C113" s="480"/>
      <c r="D113" s="480"/>
      <c r="E113" s="485"/>
      <c r="F113" s="483"/>
      <c r="G113" s="480"/>
      <c r="H113" s="480"/>
      <c r="I113" s="480"/>
      <c r="J113" s="483"/>
      <c r="K113" s="489"/>
      <c r="L113" s="486"/>
      <c r="M113" s="490"/>
      <c r="N113" s="483"/>
      <c r="O113" s="480"/>
      <c r="P113" s="480"/>
      <c r="Q113" s="480"/>
      <c r="R113" s="483"/>
      <c r="S113" s="480"/>
      <c r="T113" s="480"/>
      <c r="U113" s="485"/>
      <c r="V113" s="483"/>
      <c r="W113" s="485"/>
      <c r="X113" s="480"/>
      <c r="Y113" s="485"/>
      <c r="Z113" s="307"/>
    </row>
    <row r="114" spans="1:26" s="59" customFormat="1" ht="15.95" customHeight="1">
      <c r="A114" s="74">
        <f t="shared" si="1"/>
        <v>109</v>
      </c>
      <c r="B114" s="485"/>
      <c r="C114" s="480"/>
      <c r="D114" s="480"/>
      <c r="E114" s="485"/>
      <c r="F114" s="483"/>
      <c r="G114" s="480"/>
      <c r="H114" s="480"/>
      <c r="I114" s="480"/>
      <c r="J114" s="483"/>
      <c r="K114" s="489"/>
      <c r="L114" s="486"/>
      <c r="M114" s="490"/>
      <c r="N114" s="483"/>
      <c r="O114" s="480"/>
      <c r="P114" s="480"/>
      <c r="Q114" s="480"/>
      <c r="R114" s="483"/>
      <c r="S114" s="480"/>
      <c r="T114" s="480"/>
      <c r="U114" s="485"/>
      <c r="V114" s="483"/>
      <c r="W114" s="485"/>
      <c r="X114" s="480"/>
      <c r="Y114" s="485"/>
      <c r="Z114" s="307"/>
    </row>
    <row r="115" spans="1:26" s="59" customFormat="1" ht="15.95" customHeight="1" thickBot="1">
      <c r="A115" s="74">
        <f t="shared" si="1"/>
        <v>110</v>
      </c>
      <c r="B115" s="535"/>
      <c r="C115" s="536"/>
      <c r="D115" s="536"/>
      <c r="E115" s="535"/>
      <c r="F115" s="537"/>
      <c r="G115" s="536"/>
      <c r="H115" s="536"/>
      <c r="I115" s="536"/>
      <c r="J115" s="537"/>
      <c r="K115" s="538"/>
      <c r="L115" s="539"/>
      <c r="M115" s="540"/>
      <c r="N115" s="537"/>
      <c r="O115" s="536"/>
      <c r="P115" s="536"/>
      <c r="Q115" s="536"/>
      <c r="R115" s="537"/>
      <c r="S115" s="536"/>
      <c r="T115" s="536"/>
      <c r="U115" s="535"/>
      <c r="V115" s="537"/>
      <c r="W115" s="535"/>
      <c r="X115" s="536"/>
      <c r="Y115" s="535"/>
      <c r="Z115" s="307"/>
    </row>
    <row r="116" spans="1:26" s="75" customFormat="1" ht="15.95" customHeight="1"/>
  </sheetData>
  <sheetProtection sheet="1" objects="1" scenarios="1"/>
  <customSheetViews>
    <customSheetView guid="{16705C64-6824-4979-8590-4716AA47F7EF}" zeroValues="0">
      <pane xSplit="1" ySplit="5" topLeftCell="EP6" activePane="bottomRight" state="frozen"/>
      <selection pane="bottomRight" activeCell="EP1" sqref="EP1:EY26"/>
      <pageMargins left="0.75" right="0.75" top="1" bottom="1" header="0.51200000000000001" footer="0.51200000000000001"/>
      <pageSetup paperSize="9" orientation="portrait" horizontalDpi="200" verticalDpi="360" r:id="rId1"/>
      <headerFooter alignWithMargins="0"/>
    </customSheetView>
    <customSheetView guid="{44879EA7-684D-4EFE-8ECD-BACB5E70289F}" zeroValues="0">
      <pane xSplit="1" ySplit="5" topLeftCell="EP6" activePane="bottomRight" state="frozen"/>
      <selection pane="bottomRight" activeCell="EP1" sqref="EP1:EY26"/>
      <pageMargins left="0.75" right="0.75" top="1" bottom="1" header="0.51200000000000001" footer="0.51200000000000001"/>
      <pageSetup paperSize="9" orientation="portrait" horizontalDpi="200" verticalDpi="360" r:id="rId2"/>
      <headerFooter alignWithMargins="0"/>
    </customSheetView>
    <customSheetView guid="{030C7F32-B5BB-4F47-925F-1073F17B8522}" zeroValues="0">
      <pane xSplit="1" ySplit="5" topLeftCell="EP6" activePane="bottomRight" state="frozen"/>
      <selection pane="bottomRight" activeCell="EP1" sqref="EP1:EY26"/>
      <pageMargins left="0.75" right="0.75" top="1" bottom="1" header="0.51200000000000001" footer="0.51200000000000001"/>
      <pageSetup paperSize="9" orientation="portrait" horizontalDpi="200" verticalDpi="360" r:id="rId3"/>
      <headerFooter alignWithMargins="0"/>
    </customSheetView>
    <customSheetView guid="{56651DC7-8AED-4C6B-9ABD-52EB53ECFA43}" zeroValues="0">
      <pane xSplit="1" ySplit="5" topLeftCell="EP6" activePane="bottomRight" state="frozen"/>
      <selection pane="bottomRight" activeCell="EP1" sqref="EP1:EY26"/>
      <pageMargins left="0.75" right="0.75" top="1" bottom="1" header="0.51200000000000001" footer="0.51200000000000001"/>
      <pageSetup paperSize="9" orientation="portrait" horizontalDpi="200" verticalDpi="360" r:id="rId4"/>
      <headerFooter alignWithMargins="0"/>
    </customSheetView>
    <customSheetView guid="{EF46335F-1294-4AC3-ABE2-3EF9CD93724B}" zeroValues="0">
      <pane xSplit="1" ySplit="5" topLeftCell="EP6" activePane="bottomRight" state="frozen"/>
      <selection pane="bottomRight" activeCell="EP1" sqref="EP1:EY26"/>
      <pageMargins left="0.75" right="0.75" top="1" bottom="1" header="0.51200000000000001" footer="0.51200000000000001"/>
      <pageSetup paperSize="9" orientation="portrait" horizontalDpi="200" verticalDpi="360" r:id="rId5"/>
      <headerFooter alignWithMargins="0"/>
    </customSheetView>
  </customSheetViews>
  <phoneticPr fontId="2"/>
  <pageMargins left="0.75" right="0.75" top="1" bottom="1" header="0.51200000000000001" footer="0.51200000000000001"/>
  <pageSetup paperSize="9" orientation="portrait" horizontalDpi="200" verticalDpi="360" r:id="rId6"/>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Zeros="0" zoomScaleNormal="75" workbookViewId="0">
      <selection activeCell="B6" sqref="B6"/>
    </sheetView>
  </sheetViews>
  <sheetFormatPr defaultRowHeight="15"/>
  <cols>
    <col min="1" max="1" width="4.75" style="2" customWidth="1"/>
    <col min="2" max="2" width="27.125" style="2" customWidth="1"/>
    <col min="3" max="14" width="16.125" style="2" customWidth="1"/>
    <col min="15" max="16384" width="9" style="2"/>
  </cols>
  <sheetData>
    <row r="1" spans="1:9" s="75" customFormat="1" ht="18.75" customHeight="1">
      <c r="F1" s="35" t="s">
        <v>50</v>
      </c>
    </row>
    <row r="2" spans="1:9" s="58" customFormat="1" ht="15.95" customHeight="1" thickBot="1">
      <c r="B2" s="59"/>
      <c r="C2" s="443">
        <f>+資金繰予定!C3</f>
        <v>42917</v>
      </c>
      <c r="D2" s="444" t="str">
        <f>+資金繰予定!D3</f>
        <v>～</v>
      </c>
      <c r="E2" s="445">
        <f>+資金繰予定!E3</f>
        <v>43070</v>
      </c>
    </row>
    <row r="3" spans="1:9" s="58" customFormat="1" ht="15.95" customHeight="1">
      <c r="A3" s="77"/>
      <c r="B3" s="78" t="s">
        <v>9</v>
      </c>
      <c r="C3" s="316">
        <f t="shared" ref="C3:H3" si="0">SUM(C6:C55)</f>
        <v>0</v>
      </c>
      <c r="D3" s="79">
        <f t="shared" si="0"/>
        <v>0</v>
      </c>
      <c r="E3" s="79">
        <f t="shared" si="0"/>
        <v>0</v>
      </c>
      <c r="F3" s="79">
        <f t="shared" si="0"/>
        <v>0</v>
      </c>
      <c r="G3" s="79">
        <f t="shared" si="0"/>
        <v>0</v>
      </c>
      <c r="H3" s="79">
        <f t="shared" si="0"/>
        <v>0</v>
      </c>
      <c r="I3" s="58" t="s">
        <v>308</v>
      </c>
    </row>
    <row r="4" spans="1:9" s="58" customFormat="1" ht="15.95" customHeight="1" thickBot="1">
      <c r="A4" s="80">
        <v>0</v>
      </c>
      <c r="B4" s="81" t="s">
        <v>17</v>
      </c>
      <c r="C4" s="312"/>
      <c r="D4" s="82"/>
      <c r="E4" s="82"/>
      <c r="F4" s="82"/>
      <c r="G4" s="82"/>
      <c r="H4" s="82"/>
    </row>
    <row r="5" spans="1:9" s="58" customFormat="1" ht="15.95" customHeight="1" thickBot="1">
      <c r="A5" s="55">
        <v>0</v>
      </c>
      <c r="B5" s="56" t="s">
        <v>10</v>
      </c>
      <c r="C5" s="313">
        <f>+資金繰予定!C4</f>
        <v>42917</v>
      </c>
      <c r="D5" s="57">
        <f>+資金繰予定!D4</f>
        <v>42948</v>
      </c>
      <c r="E5" s="57">
        <f>+資金繰予定!E4</f>
        <v>42979</v>
      </c>
      <c r="F5" s="57">
        <f>+資金繰予定!F4</f>
        <v>43009</v>
      </c>
      <c r="G5" s="57">
        <f>+資金繰予定!G4</f>
        <v>43040</v>
      </c>
      <c r="H5" s="57">
        <f>+資金繰予定!H4</f>
        <v>43070</v>
      </c>
    </row>
    <row r="6" spans="1:9" s="58" customFormat="1" ht="15.95" customHeight="1">
      <c r="A6" s="83">
        <f t="shared" ref="A6:A55" si="1">A5+1</f>
        <v>1</v>
      </c>
      <c r="B6" s="84"/>
      <c r="C6" s="314"/>
      <c r="D6" s="85"/>
      <c r="E6" s="85"/>
      <c r="F6" s="85"/>
      <c r="G6" s="85"/>
      <c r="H6" s="85"/>
    </row>
    <row r="7" spans="1:9" s="58" customFormat="1" ht="15.95" customHeight="1">
      <c r="A7" s="83">
        <f t="shared" si="1"/>
        <v>2</v>
      </c>
      <c r="B7" s="84"/>
      <c r="C7" s="314">
        <v>0</v>
      </c>
      <c r="D7" s="131"/>
      <c r="E7" s="85"/>
      <c r="F7" s="85"/>
      <c r="G7" s="85"/>
      <c r="H7" s="85"/>
    </row>
    <row r="8" spans="1:9" s="58" customFormat="1" ht="15.95" customHeight="1">
      <c r="A8" s="83">
        <f t="shared" si="1"/>
        <v>3</v>
      </c>
      <c r="B8" s="84"/>
      <c r="C8" s="315"/>
      <c r="D8" s="86"/>
      <c r="E8" s="86"/>
      <c r="F8" s="86"/>
      <c r="G8" s="86"/>
      <c r="H8" s="86"/>
    </row>
    <row r="9" spans="1:9" s="58" customFormat="1" ht="15.95" customHeight="1">
      <c r="A9" s="83">
        <f t="shared" si="1"/>
        <v>4</v>
      </c>
      <c r="B9" s="84"/>
      <c r="C9" s="315"/>
      <c r="D9" s="86"/>
      <c r="E9" s="86"/>
      <c r="F9" s="86"/>
      <c r="G9" s="86"/>
      <c r="H9" s="86"/>
    </row>
    <row r="10" spans="1:9" s="58" customFormat="1" ht="15.95" customHeight="1">
      <c r="A10" s="83">
        <f t="shared" si="1"/>
        <v>5</v>
      </c>
      <c r="B10" s="84"/>
      <c r="C10" s="315"/>
      <c r="D10" s="86"/>
      <c r="E10" s="86"/>
      <c r="F10" s="86"/>
      <c r="G10" s="86"/>
      <c r="H10" s="86"/>
    </row>
    <row r="11" spans="1:9" s="58" customFormat="1" ht="15.95" customHeight="1">
      <c r="A11" s="83">
        <f t="shared" si="1"/>
        <v>6</v>
      </c>
      <c r="B11" s="84"/>
      <c r="C11" s="315"/>
      <c r="D11" s="86"/>
      <c r="E11" s="86"/>
      <c r="F11" s="86"/>
      <c r="G11" s="86"/>
      <c r="H11" s="86"/>
    </row>
    <row r="12" spans="1:9" s="58" customFormat="1" ht="15.95" customHeight="1">
      <c r="A12" s="83">
        <f t="shared" si="1"/>
        <v>7</v>
      </c>
      <c r="B12" s="84"/>
      <c r="C12" s="315"/>
      <c r="D12" s="86"/>
      <c r="E12" s="86"/>
      <c r="F12" s="86"/>
      <c r="G12" s="86"/>
      <c r="H12" s="86"/>
    </row>
    <row r="13" spans="1:9" s="58" customFormat="1" ht="15.95" customHeight="1">
      <c r="A13" s="83">
        <f t="shared" si="1"/>
        <v>8</v>
      </c>
      <c r="B13" s="84"/>
      <c r="C13" s="315"/>
      <c r="D13" s="86"/>
      <c r="E13" s="86"/>
      <c r="F13" s="86"/>
      <c r="G13" s="86"/>
      <c r="H13" s="86"/>
    </row>
    <row r="14" spans="1:9" s="58" customFormat="1" ht="15.95" customHeight="1">
      <c r="A14" s="83">
        <f t="shared" si="1"/>
        <v>9</v>
      </c>
      <c r="B14" s="84"/>
      <c r="C14" s="315"/>
      <c r="D14" s="150"/>
      <c r="E14" s="86"/>
      <c r="F14" s="86"/>
      <c r="G14" s="86"/>
      <c r="H14" s="86"/>
    </row>
    <row r="15" spans="1:9" s="58" customFormat="1" ht="15.95" customHeight="1">
      <c r="A15" s="83">
        <f t="shared" si="1"/>
        <v>10</v>
      </c>
      <c r="B15" s="84"/>
      <c r="C15" s="314"/>
      <c r="D15" s="151"/>
      <c r="E15" s="85"/>
      <c r="F15" s="85"/>
      <c r="G15" s="85"/>
      <c r="H15" s="85"/>
    </row>
    <row r="16" spans="1:9" s="58" customFormat="1" ht="15.95" customHeight="1">
      <c r="A16" s="83">
        <f t="shared" si="1"/>
        <v>11</v>
      </c>
      <c r="B16" s="84"/>
      <c r="C16" s="314"/>
      <c r="D16" s="85"/>
      <c r="E16" s="85"/>
      <c r="F16" s="85"/>
      <c r="G16" s="85"/>
      <c r="H16" s="85"/>
    </row>
    <row r="17" spans="1:8" s="58" customFormat="1" ht="15.95" customHeight="1">
      <c r="A17" s="83">
        <f t="shared" si="1"/>
        <v>12</v>
      </c>
      <c r="B17" s="84"/>
      <c r="C17" s="314"/>
      <c r="D17" s="85"/>
      <c r="E17" s="85"/>
      <c r="F17" s="85"/>
      <c r="G17" s="85"/>
      <c r="H17" s="85"/>
    </row>
    <row r="18" spans="1:8" s="58" customFormat="1" ht="15.95" customHeight="1">
      <c r="A18" s="83">
        <f t="shared" si="1"/>
        <v>13</v>
      </c>
      <c r="B18" s="84"/>
      <c r="C18" s="314"/>
      <c r="D18" s="85"/>
      <c r="E18" s="85"/>
      <c r="F18" s="85"/>
      <c r="G18" s="85"/>
      <c r="H18" s="85"/>
    </row>
    <row r="19" spans="1:8" s="58" customFormat="1" ht="15.95" customHeight="1">
      <c r="A19" s="83">
        <f t="shared" si="1"/>
        <v>14</v>
      </c>
      <c r="B19" s="84"/>
      <c r="C19" s="314"/>
      <c r="D19" s="85"/>
      <c r="E19" s="85"/>
      <c r="F19" s="85"/>
      <c r="G19" s="85"/>
      <c r="H19" s="85"/>
    </row>
    <row r="20" spans="1:8" s="58" customFormat="1" ht="15.95" customHeight="1">
      <c r="A20" s="83">
        <f t="shared" si="1"/>
        <v>15</v>
      </c>
      <c r="B20" s="84"/>
      <c r="C20" s="314"/>
      <c r="D20" s="85"/>
      <c r="E20" s="85"/>
      <c r="F20" s="85"/>
      <c r="G20" s="85"/>
      <c r="H20" s="85"/>
    </row>
    <row r="21" spans="1:8" s="58" customFormat="1" ht="15.95" customHeight="1">
      <c r="A21" s="83">
        <f t="shared" si="1"/>
        <v>16</v>
      </c>
      <c r="B21" s="84"/>
      <c r="C21" s="314"/>
      <c r="D21" s="85"/>
      <c r="E21" s="85"/>
      <c r="F21" s="85"/>
      <c r="G21" s="85"/>
      <c r="H21" s="85"/>
    </row>
    <row r="22" spans="1:8" s="58" customFormat="1" ht="15.95" customHeight="1">
      <c r="A22" s="83">
        <f t="shared" si="1"/>
        <v>17</v>
      </c>
      <c r="B22" s="84"/>
      <c r="C22" s="314"/>
      <c r="D22" s="85"/>
      <c r="E22" s="85"/>
      <c r="F22" s="85"/>
      <c r="G22" s="85"/>
      <c r="H22" s="85"/>
    </row>
    <row r="23" spans="1:8" s="58" customFormat="1" ht="15.95" customHeight="1">
      <c r="A23" s="83">
        <f t="shared" si="1"/>
        <v>18</v>
      </c>
      <c r="B23" s="84"/>
      <c r="C23" s="314"/>
      <c r="D23" s="85"/>
      <c r="E23" s="85"/>
      <c r="F23" s="85"/>
      <c r="G23" s="85"/>
      <c r="H23" s="85"/>
    </row>
    <row r="24" spans="1:8" s="58" customFormat="1" ht="15.95" customHeight="1">
      <c r="A24" s="83">
        <f t="shared" si="1"/>
        <v>19</v>
      </c>
      <c r="B24" s="84"/>
      <c r="C24" s="314"/>
      <c r="D24" s="85"/>
      <c r="E24" s="85"/>
      <c r="F24" s="85"/>
      <c r="G24" s="85"/>
      <c r="H24" s="85"/>
    </row>
    <row r="25" spans="1:8" s="58" customFormat="1" ht="15.95" customHeight="1">
      <c r="A25" s="83">
        <f t="shared" si="1"/>
        <v>20</v>
      </c>
      <c r="B25" s="84"/>
      <c r="C25" s="314"/>
      <c r="D25" s="85"/>
      <c r="E25" s="85"/>
      <c r="F25" s="85"/>
      <c r="G25" s="85"/>
      <c r="H25" s="85"/>
    </row>
    <row r="26" spans="1:8" s="58" customFormat="1" ht="15.95" customHeight="1">
      <c r="A26" s="83">
        <f t="shared" si="1"/>
        <v>21</v>
      </c>
      <c r="B26" s="84"/>
      <c r="C26" s="314"/>
      <c r="D26" s="85"/>
      <c r="E26" s="85"/>
      <c r="F26" s="85"/>
      <c r="G26" s="85"/>
      <c r="H26" s="85"/>
    </row>
    <row r="27" spans="1:8" s="58" customFormat="1" ht="15.95" customHeight="1">
      <c r="A27" s="83">
        <f t="shared" si="1"/>
        <v>22</v>
      </c>
      <c r="B27" s="84"/>
      <c r="C27" s="314"/>
      <c r="D27" s="85"/>
      <c r="E27" s="85"/>
      <c r="F27" s="85"/>
      <c r="G27" s="85"/>
      <c r="H27" s="85"/>
    </row>
    <row r="28" spans="1:8" s="58" customFormat="1" ht="15.95" customHeight="1">
      <c r="A28" s="83">
        <f t="shared" si="1"/>
        <v>23</v>
      </c>
      <c r="B28" s="84"/>
      <c r="C28" s="314"/>
      <c r="D28" s="85"/>
      <c r="E28" s="85"/>
      <c r="F28" s="85"/>
      <c r="G28" s="85"/>
      <c r="H28" s="85"/>
    </row>
    <row r="29" spans="1:8" s="58" customFormat="1" ht="15.95" customHeight="1">
      <c r="A29" s="83">
        <f t="shared" si="1"/>
        <v>24</v>
      </c>
      <c r="B29" s="84"/>
      <c r="C29" s="314"/>
      <c r="D29" s="85"/>
      <c r="E29" s="85"/>
      <c r="F29" s="85"/>
      <c r="G29" s="85"/>
      <c r="H29" s="85"/>
    </row>
    <row r="30" spans="1:8" s="58" customFormat="1" ht="15.95" customHeight="1">
      <c r="A30" s="83">
        <f t="shared" si="1"/>
        <v>25</v>
      </c>
      <c r="B30" s="84"/>
      <c r="C30" s="314"/>
      <c r="D30" s="85"/>
      <c r="E30" s="85"/>
      <c r="F30" s="85"/>
      <c r="G30" s="85"/>
      <c r="H30" s="85"/>
    </row>
    <row r="31" spans="1:8" s="58" customFormat="1" ht="15.95" customHeight="1">
      <c r="A31" s="83">
        <f t="shared" si="1"/>
        <v>26</v>
      </c>
      <c r="B31" s="84"/>
      <c r="C31" s="314"/>
      <c r="D31" s="85"/>
      <c r="E31" s="85"/>
      <c r="F31" s="85"/>
      <c r="G31" s="85"/>
      <c r="H31" s="85"/>
    </row>
    <row r="32" spans="1:8" s="58" customFormat="1" ht="15.95" customHeight="1">
      <c r="A32" s="83">
        <f t="shared" si="1"/>
        <v>27</v>
      </c>
      <c r="B32" s="84"/>
      <c r="C32" s="314"/>
      <c r="D32" s="85"/>
      <c r="E32" s="85"/>
      <c r="F32" s="85"/>
      <c r="G32" s="85"/>
      <c r="H32" s="85"/>
    </row>
    <row r="33" spans="1:8" s="58" customFormat="1" ht="15.95" customHeight="1">
      <c r="A33" s="83">
        <f t="shared" si="1"/>
        <v>28</v>
      </c>
      <c r="B33" s="84"/>
      <c r="C33" s="314"/>
      <c r="D33" s="85"/>
      <c r="E33" s="85"/>
      <c r="F33" s="85"/>
      <c r="G33" s="85"/>
      <c r="H33" s="85"/>
    </row>
    <row r="34" spans="1:8" s="58" customFormat="1" ht="15.95" customHeight="1">
      <c r="A34" s="83">
        <f t="shared" si="1"/>
        <v>29</v>
      </c>
      <c r="B34" s="84"/>
      <c r="C34" s="314"/>
      <c r="D34" s="85"/>
      <c r="E34" s="85">
        <v>0</v>
      </c>
      <c r="F34" s="85">
        <v>0</v>
      </c>
      <c r="G34" s="85">
        <v>0</v>
      </c>
      <c r="H34" s="85">
        <v>0</v>
      </c>
    </row>
    <row r="35" spans="1:8" s="58" customFormat="1" ht="15.95" customHeight="1">
      <c r="A35" s="83">
        <f t="shared" si="1"/>
        <v>30</v>
      </c>
      <c r="B35" s="84"/>
      <c r="C35" s="314"/>
      <c r="D35" s="85"/>
      <c r="E35" s="85"/>
      <c r="F35" s="85"/>
      <c r="G35" s="85"/>
      <c r="H35" s="85"/>
    </row>
    <row r="36" spans="1:8" s="58" customFormat="1" ht="15.95" customHeight="1">
      <c r="A36" s="83">
        <f t="shared" si="1"/>
        <v>31</v>
      </c>
      <c r="B36" s="84"/>
      <c r="C36" s="314"/>
      <c r="D36" s="85"/>
      <c r="E36" s="85"/>
      <c r="F36" s="85"/>
      <c r="G36" s="85"/>
      <c r="H36" s="85"/>
    </row>
    <row r="37" spans="1:8" s="58" customFormat="1" ht="15.95" customHeight="1">
      <c r="A37" s="83">
        <f t="shared" si="1"/>
        <v>32</v>
      </c>
      <c r="B37" s="84"/>
      <c r="C37" s="314"/>
      <c r="D37" s="85"/>
      <c r="E37" s="85"/>
      <c r="F37" s="85"/>
      <c r="G37" s="85"/>
      <c r="H37" s="85"/>
    </row>
    <row r="38" spans="1:8" s="58" customFormat="1" ht="15.95" customHeight="1">
      <c r="A38" s="83">
        <f t="shared" si="1"/>
        <v>33</v>
      </c>
      <c r="B38" s="84"/>
      <c r="C38" s="314"/>
      <c r="D38" s="85"/>
      <c r="E38" s="85"/>
      <c r="F38" s="85"/>
      <c r="G38" s="85"/>
      <c r="H38" s="85"/>
    </row>
    <row r="39" spans="1:8" s="58" customFormat="1" ht="15.95" customHeight="1">
      <c r="A39" s="83">
        <f t="shared" si="1"/>
        <v>34</v>
      </c>
      <c r="B39" s="84"/>
      <c r="C39" s="314"/>
      <c r="D39" s="85"/>
      <c r="E39" s="85"/>
      <c r="F39" s="85"/>
      <c r="G39" s="85"/>
      <c r="H39" s="85"/>
    </row>
    <row r="40" spans="1:8" s="58" customFormat="1" ht="15.95" customHeight="1">
      <c r="A40" s="83">
        <f t="shared" si="1"/>
        <v>35</v>
      </c>
      <c r="B40" s="84"/>
      <c r="C40" s="314"/>
      <c r="D40" s="85"/>
      <c r="E40" s="85"/>
      <c r="F40" s="85"/>
      <c r="G40" s="85"/>
      <c r="H40" s="85"/>
    </row>
    <row r="41" spans="1:8" s="58" customFormat="1" ht="15.95" customHeight="1">
      <c r="A41" s="83">
        <f t="shared" si="1"/>
        <v>36</v>
      </c>
      <c r="B41" s="84"/>
      <c r="C41" s="314"/>
      <c r="D41" s="85"/>
      <c r="E41" s="85"/>
      <c r="F41" s="85"/>
      <c r="G41" s="85"/>
      <c r="H41" s="85"/>
    </row>
    <row r="42" spans="1:8" s="58" customFormat="1" ht="15.95" customHeight="1">
      <c r="A42" s="83">
        <f t="shared" si="1"/>
        <v>37</v>
      </c>
      <c r="B42" s="84"/>
      <c r="C42" s="314"/>
      <c r="D42" s="85"/>
      <c r="E42" s="85"/>
      <c r="F42" s="85"/>
      <c r="G42" s="85"/>
      <c r="H42" s="85"/>
    </row>
    <row r="43" spans="1:8" s="58" customFormat="1" ht="15.95" customHeight="1">
      <c r="A43" s="83">
        <f t="shared" si="1"/>
        <v>38</v>
      </c>
      <c r="B43" s="84"/>
      <c r="C43" s="314"/>
      <c r="D43" s="85"/>
      <c r="E43" s="85"/>
      <c r="F43" s="85"/>
      <c r="G43" s="85"/>
      <c r="H43" s="85"/>
    </row>
    <row r="44" spans="1:8" s="58" customFormat="1" ht="15.95" customHeight="1">
      <c r="A44" s="83">
        <f t="shared" si="1"/>
        <v>39</v>
      </c>
      <c r="B44" s="84"/>
      <c r="C44" s="314"/>
      <c r="D44" s="85"/>
      <c r="E44" s="85"/>
      <c r="F44" s="85"/>
      <c r="G44" s="85"/>
      <c r="H44" s="85"/>
    </row>
    <row r="45" spans="1:8" s="58" customFormat="1" ht="15.95" customHeight="1">
      <c r="A45" s="83">
        <f t="shared" si="1"/>
        <v>40</v>
      </c>
      <c r="B45" s="84"/>
      <c r="C45" s="314"/>
      <c r="D45" s="85"/>
      <c r="E45" s="85"/>
      <c r="F45" s="85"/>
      <c r="G45" s="85"/>
      <c r="H45" s="85"/>
    </row>
    <row r="46" spans="1:8" s="58" customFormat="1" ht="15.95" customHeight="1">
      <c r="A46" s="83">
        <f t="shared" si="1"/>
        <v>41</v>
      </c>
      <c r="B46" s="84"/>
      <c r="C46" s="314"/>
      <c r="D46" s="85"/>
      <c r="E46" s="85"/>
      <c r="F46" s="85"/>
      <c r="G46" s="85"/>
      <c r="H46" s="85"/>
    </row>
    <row r="47" spans="1:8" s="58" customFormat="1" ht="15.95" customHeight="1">
      <c r="A47" s="83">
        <f t="shared" si="1"/>
        <v>42</v>
      </c>
      <c r="B47" s="84"/>
      <c r="C47" s="314"/>
      <c r="D47" s="85"/>
      <c r="E47" s="85"/>
      <c r="F47" s="85"/>
      <c r="G47" s="85"/>
      <c r="H47" s="85"/>
    </row>
    <row r="48" spans="1:8" s="58" customFormat="1" ht="15.95" customHeight="1">
      <c r="A48" s="83">
        <f t="shared" si="1"/>
        <v>43</v>
      </c>
      <c r="B48" s="84"/>
      <c r="C48" s="314"/>
      <c r="D48" s="85"/>
      <c r="E48" s="85"/>
      <c r="F48" s="85"/>
      <c r="G48" s="85"/>
      <c r="H48" s="85"/>
    </row>
    <row r="49" spans="1:8" s="58" customFormat="1" ht="15.95" customHeight="1">
      <c r="A49" s="83">
        <f t="shared" si="1"/>
        <v>44</v>
      </c>
      <c r="B49" s="84"/>
      <c r="C49" s="314"/>
      <c r="D49" s="85"/>
      <c r="E49" s="85"/>
      <c r="F49" s="85"/>
      <c r="G49" s="85"/>
      <c r="H49" s="85"/>
    </row>
    <row r="50" spans="1:8" s="58" customFormat="1" ht="15.95" customHeight="1">
      <c r="A50" s="83">
        <f t="shared" si="1"/>
        <v>45</v>
      </c>
      <c r="B50" s="84"/>
      <c r="C50" s="314"/>
      <c r="D50" s="85">
        <v>0</v>
      </c>
      <c r="E50" s="85">
        <v>0</v>
      </c>
      <c r="F50" s="85">
        <v>0</v>
      </c>
      <c r="G50" s="85">
        <v>0</v>
      </c>
      <c r="H50" s="85">
        <v>0</v>
      </c>
    </row>
    <row r="51" spans="1:8" s="58" customFormat="1" ht="15.95" customHeight="1">
      <c r="A51" s="83">
        <f t="shared" si="1"/>
        <v>46</v>
      </c>
      <c r="B51" s="84"/>
      <c r="C51" s="314"/>
      <c r="D51" s="85"/>
      <c r="E51" s="85"/>
      <c r="F51" s="85"/>
      <c r="G51" s="85">
        <v>0</v>
      </c>
      <c r="H51" s="85">
        <v>0</v>
      </c>
    </row>
    <row r="52" spans="1:8" s="58" customFormat="1" ht="15.95" customHeight="1">
      <c r="A52" s="83">
        <f t="shared" si="1"/>
        <v>47</v>
      </c>
      <c r="B52" s="84"/>
      <c r="C52" s="314"/>
      <c r="D52" s="85"/>
      <c r="E52" s="85"/>
      <c r="F52" s="85"/>
      <c r="G52" s="85">
        <v>0</v>
      </c>
      <c r="H52" s="85">
        <v>0</v>
      </c>
    </row>
    <row r="53" spans="1:8" s="58" customFormat="1" ht="15.95" customHeight="1">
      <c r="A53" s="83">
        <f t="shared" si="1"/>
        <v>48</v>
      </c>
      <c r="B53" s="84"/>
      <c r="C53" s="314"/>
      <c r="D53" s="85"/>
      <c r="E53" s="85"/>
      <c r="F53" s="85"/>
      <c r="G53" s="85"/>
      <c r="H53" s="85"/>
    </row>
    <row r="54" spans="1:8" s="58" customFormat="1" ht="15.95" customHeight="1">
      <c r="A54" s="83">
        <f t="shared" si="1"/>
        <v>49</v>
      </c>
      <c r="B54" s="84"/>
      <c r="C54" s="314"/>
      <c r="D54" s="85"/>
      <c r="E54" s="85"/>
      <c r="F54" s="85"/>
      <c r="G54" s="85"/>
      <c r="H54" s="85"/>
    </row>
    <row r="55" spans="1:8" s="58" customFormat="1" ht="15.95" customHeight="1" thickBot="1">
      <c r="A55" s="87">
        <f t="shared" si="1"/>
        <v>50</v>
      </c>
      <c r="B55" s="318"/>
      <c r="C55" s="317"/>
      <c r="D55" s="88"/>
      <c r="E55" s="88"/>
      <c r="F55" s="88"/>
      <c r="G55" s="88"/>
      <c r="H55" s="88"/>
    </row>
    <row r="56" spans="1:8" s="58" customFormat="1" ht="15.95" customHeight="1"/>
    <row r="57" spans="1:8" s="58" customFormat="1" ht="15.95" customHeight="1"/>
    <row r="58" spans="1:8" s="58" customFormat="1" ht="15.95" customHeight="1"/>
    <row r="59" spans="1:8" s="58" customFormat="1" ht="15.95" customHeight="1"/>
    <row r="60" spans="1:8" customFormat="1" ht="15.95" customHeight="1"/>
    <row r="61" spans="1:8" ht="15.95" customHeight="1"/>
    <row r="62" spans="1:8" ht="15.95" customHeight="1"/>
  </sheetData>
  <sheetProtection sheet="1" objects="1" scenarios="1"/>
  <customSheetViews>
    <customSheetView guid="{16705C64-6824-4979-8590-4716AA47F7EF}" zeroValues="0">
      <pane xSplit="3" ySplit="5" topLeftCell="P6" activePane="bottomRight" state="frozen"/>
      <selection pane="bottomRight" activeCell="P12" sqref="P12"/>
      <pageMargins left="0.75" right="0.75" top="1" bottom="1" header="0.51200000000000001" footer="0.51200000000000001"/>
      <pageSetup paperSize="9" orientation="portrait" horizontalDpi="200" verticalDpi="360" r:id="rId1"/>
      <headerFooter alignWithMargins="0"/>
    </customSheetView>
    <customSheetView guid="{44879EA7-684D-4EFE-8ECD-BACB5E70289F}" zeroValues="0">
      <pane xSplit="3" ySplit="5" topLeftCell="P6" activePane="bottomRight" state="frozen"/>
      <selection pane="bottomRight" activeCell="P12" sqref="P12"/>
      <pageMargins left="0.75" right="0.75" top="1" bottom="1" header="0.51200000000000001" footer="0.51200000000000001"/>
      <pageSetup paperSize="9" orientation="portrait" horizontalDpi="200" verticalDpi="360" r:id="rId2"/>
      <headerFooter alignWithMargins="0"/>
    </customSheetView>
    <customSheetView guid="{030C7F32-B5BB-4F47-925F-1073F17B8522}" zeroValues="0">
      <pane xSplit="3" ySplit="5" topLeftCell="P6" activePane="bottomRight" state="frozen"/>
      <selection pane="bottomRight" activeCell="P12" sqref="P12"/>
      <pageMargins left="0.75" right="0.75" top="1" bottom="1" header="0.51200000000000001" footer="0.51200000000000001"/>
      <pageSetup paperSize="9" orientation="portrait" horizontalDpi="200" verticalDpi="360" r:id="rId3"/>
      <headerFooter alignWithMargins="0"/>
    </customSheetView>
    <customSheetView guid="{56651DC7-8AED-4C6B-9ABD-52EB53ECFA43}" zeroValues="0">
      <pane xSplit="3" ySplit="5" topLeftCell="P6" activePane="bottomRight" state="frozen"/>
      <selection pane="bottomRight" activeCell="P12" sqref="P12"/>
      <pageMargins left="0.75" right="0.75" top="1" bottom="1" header="0.51200000000000001" footer="0.51200000000000001"/>
      <pageSetup paperSize="9" orientation="portrait" horizontalDpi="200" verticalDpi="360" r:id="rId4"/>
      <headerFooter alignWithMargins="0"/>
    </customSheetView>
    <customSheetView guid="{EF46335F-1294-4AC3-ABE2-3EF9CD93724B}" zeroValues="0">
      <pane xSplit="3" ySplit="5" topLeftCell="P6" activePane="bottomRight" state="frozen"/>
      <selection pane="bottomRight" activeCell="P12" sqref="P12"/>
      <pageMargins left="0.75" right="0.75" top="1" bottom="1" header="0.51200000000000001" footer="0.51200000000000001"/>
      <pageSetup paperSize="9" orientation="portrait" horizontalDpi="200" verticalDpi="360" r:id="rId5"/>
      <headerFooter alignWithMargins="0"/>
    </customSheetView>
  </customSheetViews>
  <phoneticPr fontId="2"/>
  <pageMargins left="0.75" right="0.75" top="1" bottom="1" header="0.51200000000000001" footer="0.51200000000000001"/>
  <pageSetup paperSize="9" orientation="portrait" horizontalDpi="200" verticalDpi="360" r:id="rId6"/>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Zeros="0" zoomScaleNormal="75" workbookViewId="0">
      <pane xSplit="3" ySplit="5" topLeftCell="F6" activePane="bottomRight" state="frozen"/>
      <selection pane="topRight" activeCell="D1" sqref="D1"/>
      <selection pane="bottomLeft" activeCell="A6" sqref="A6"/>
      <selection pane="bottomRight" activeCell="G21" sqref="G21"/>
    </sheetView>
  </sheetViews>
  <sheetFormatPr defaultRowHeight="15"/>
  <cols>
    <col min="1" max="1" width="4.75" style="2" customWidth="1"/>
    <col min="2" max="2" width="27.25" style="2" customWidth="1"/>
    <col min="3" max="14" width="16.125" style="2" customWidth="1"/>
    <col min="15" max="16384" width="9" style="2"/>
  </cols>
  <sheetData>
    <row r="1" spans="1:10" s="58" customFormat="1" ht="15.95" customHeight="1">
      <c r="C1" s="76"/>
      <c r="F1" s="35" t="s">
        <v>49</v>
      </c>
    </row>
    <row r="2" spans="1:10" s="58" customFormat="1" ht="15.95" customHeight="1">
      <c r="B2" s="101"/>
      <c r="C2" s="76"/>
    </row>
    <row r="3" spans="1:10" s="58" customFormat="1" ht="15.95" customHeight="1" thickBot="1">
      <c r="A3" s="90"/>
      <c r="B3" s="102"/>
      <c r="C3" s="91"/>
      <c r="D3" s="446">
        <f>+資金繰予定!C3</f>
        <v>42917</v>
      </c>
      <c r="E3" s="447" t="str">
        <f>+資金繰予定!D3</f>
        <v>～</v>
      </c>
      <c r="F3" s="448">
        <f>+資金繰予定!E3</f>
        <v>43070</v>
      </c>
    </row>
    <row r="4" spans="1:10" s="58" customFormat="1" ht="15.95" customHeight="1" thickBot="1">
      <c r="A4" s="92">
        <v>0</v>
      </c>
      <c r="B4" s="119"/>
      <c r="C4" s="120" t="s">
        <v>44</v>
      </c>
      <c r="D4" s="322">
        <f t="shared" ref="D4:I4" si="0">SUM(D6:D20)</f>
        <v>0</v>
      </c>
      <c r="E4" s="93">
        <f t="shared" si="0"/>
        <v>0</v>
      </c>
      <c r="F4" s="93">
        <f t="shared" si="0"/>
        <v>0</v>
      </c>
      <c r="G4" s="93">
        <f t="shared" si="0"/>
        <v>0</v>
      </c>
      <c r="H4" s="93">
        <f t="shared" si="0"/>
        <v>0</v>
      </c>
      <c r="I4" s="93">
        <f t="shared" si="0"/>
        <v>0</v>
      </c>
      <c r="J4" s="58" t="s">
        <v>308</v>
      </c>
    </row>
    <row r="5" spans="1:10" s="58" customFormat="1" ht="15.95" customHeight="1" thickBot="1">
      <c r="A5" s="94"/>
      <c r="B5" s="121" t="s">
        <v>41</v>
      </c>
      <c r="C5" s="319" t="s">
        <v>8</v>
      </c>
      <c r="D5" s="313">
        <f>+資金繰予定!C4</f>
        <v>42917</v>
      </c>
      <c r="E5" s="57">
        <f>+資金繰予定!D4</f>
        <v>42948</v>
      </c>
      <c r="F5" s="57">
        <f>+資金繰予定!E4</f>
        <v>42979</v>
      </c>
      <c r="G5" s="57">
        <f>+資金繰予定!F4</f>
        <v>43009</v>
      </c>
      <c r="H5" s="57">
        <f>+資金繰予定!G4</f>
        <v>43040</v>
      </c>
      <c r="I5" s="57">
        <f>+資金繰予定!H4</f>
        <v>43070</v>
      </c>
    </row>
    <row r="6" spans="1:10" s="58" customFormat="1" ht="15.95" customHeight="1">
      <c r="A6" s="95">
        <v>1</v>
      </c>
      <c r="B6" s="228"/>
      <c r="C6" s="320"/>
      <c r="D6" s="323"/>
      <c r="E6" s="96"/>
      <c r="F6" s="96"/>
      <c r="G6" s="96"/>
      <c r="H6" s="96"/>
      <c r="I6" s="96"/>
    </row>
    <row r="7" spans="1:10" s="58" customFormat="1" ht="15.95" customHeight="1">
      <c r="A7" s="97">
        <f t="shared" ref="A7:A20" si="1">A6+1</f>
        <v>2</v>
      </c>
      <c r="B7" s="229">
        <v>1</v>
      </c>
      <c r="C7" s="321">
        <v>0</v>
      </c>
      <c r="D7" s="324"/>
      <c r="E7" s="98"/>
      <c r="F7" s="98"/>
      <c r="G7" s="98"/>
      <c r="H7" s="98"/>
      <c r="I7" s="98"/>
    </row>
    <row r="8" spans="1:10" s="58" customFormat="1" ht="15.95" customHeight="1">
      <c r="A8" s="97">
        <f t="shared" si="1"/>
        <v>3</v>
      </c>
      <c r="B8" s="229"/>
      <c r="C8" s="321"/>
      <c r="D8" s="324"/>
      <c r="E8" s="98"/>
      <c r="F8" s="98"/>
      <c r="G8" s="98"/>
      <c r="H8" s="98"/>
      <c r="I8" s="98"/>
    </row>
    <row r="9" spans="1:10" s="58" customFormat="1" ht="15.95" customHeight="1">
      <c r="A9" s="97">
        <f t="shared" si="1"/>
        <v>4</v>
      </c>
      <c r="B9" s="229"/>
      <c r="C9" s="321"/>
      <c r="D9" s="324"/>
      <c r="E9" s="98"/>
      <c r="F9" s="98"/>
      <c r="G9" s="98"/>
      <c r="H9" s="98"/>
      <c r="I9" s="98"/>
    </row>
    <row r="10" spans="1:10" s="58" customFormat="1" ht="15.95" customHeight="1">
      <c r="A10" s="97">
        <f t="shared" si="1"/>
        <v>5</v>
      </c>
      <c r="B10" s="229"/>
      <c r="C10" s="321"/>
      <c r="D10" s="324"/>
      <c r="E10" s="98"/>
      <c r="F10" s="98"/>
      <c r="G10" s="98"/>
      <c r="H10" s="98"/>
      <c r="I10" s="98"/>
    </row>
    <row r="11" spans="1:10" s="58" customFormat="1" ht="15.95" customHeight="1">
      <c r="A11" s="97">
        <f t="shared" si="1"/>
        <v>6</v>
      </c>
      <c r="B11" s="229"/>
      <c r="C11" s="321"/>
      <c r="D11" s="324"/>
      <c r="E11" s="98"/>
      <c r="F11" s="98"/>
      <c r="G11" s="98"/>
      <c r="H11" s="98"/>
      <c r="I11" s="98"/>
    </row>
    <row r="12" spans="1:10" s="58" customFormat="1" ht="15.95" customHeight="1">
      <c r="A12" s="97">
        <f t="shared" si="1"/>
        <v>7</v>
      </c>
      <c r="B12" s="229"/>
      <c r="C12" s="321"/>
      <c r="D12" s="324"/>
      <c r="E12" s="98"/>
      <c r="F12" s="98"/>
      <c r="G12" s="98"/>
      <c r="H12" s="98"/>
      <c r="I12" s="98"/>
    </row>
    <row r="13" spans="1:10" s="58" customFormat="1" ht="15.95" customHeight="1">
      <c r="A13" s="97">
        <f t="shared" si="1"/>
        <v>8</v>
      </c>
      <c r="B13" s="229"/>
      <c r="C13" s="321"/>
      <c r="D13" s="324"/>
      <c r="E13" s="98"/>
      <c r="F13" s="98"/>
      <c r="G13" s="98"/>
      <c r="H13" s="98"/>
      <c r="I13" s="98"/>
    </row>
    <row r="14" spans="1:10" s="58" customFormat="1" ht="15.95" customHeight="1">
      <c r="A14" s="97">
        <f t="shared" si="1"/>
        <v>9</v>
      </c>
      <c r="B14" s="229"/>
      <c r="C14" s="321"/>
      <c r="D14" s="324"/>
      <c r="E14" s="98"/>
      <c r="F14" s="98"/>
      <c r="G14" s="98"/>
      <c r="H14" s="98"/>
      <c r="I14" s="98"/>
    </row>
    <row r="15" spans="1:10" s="58" customFormat="1" ht="15.95" customHeight="1">
      <c r="A15" s="97">
        <f t="shared" si="1"/>
        <v>10</v>
      </c>
      <c r="B15" s="229"/>
      <c r="C15" s="321"/>
      <c r="D15" s="324"/>
      <c r="E15" s="98"/>
      <c r="F15" s="98"/>
      <c r="G15" s="98"/>
      <c r="H15" s="98"/>
      <c r="I15" s="98"/>
    </row>
    <row r="16" spans="1:10" s="58" customFormat="1" ht="15.95" customHeight="1">
      <c r="A16" s="97">
        <f>+A15+1</f>
        <v>11</v>
      </c>
      <c r="B16" s="229"/>
      <c r="C16" s="321"/>
      <c r="D16" s="325"/>
      <c r="E16" s="99"/>
      <c r="F16" s="99"/>
      <c r="G16" s="99"/>
      <c r="H16" s="99"/>
      <c r="I16" s="99"/>
    </row>
    <row r="17" spans="1:9" s="58" customFormat="1" ht="15.95" customHeight="1">
      <c r="A17" s="97">
        <f t="shared" si="1"/>
        <v>12</v>
      </c>
      <c r="B17" s="229"/>
      <c r="C17" s="321"/>
      <c r="D17" s="325"/>
      <c r="E17" s="99"/>
      <c r="F17" s="99"/>
      <c r="G17" s="99"/>
      <c r="H17" s="99"/>
      <c r="I17" s="99"/>
    </row>
    <row r="18" spans="1:9" s="58" customFormat="1" ht="15.95" customHeight="1">
      <c r="A18" s="97">
        <f t="shared" si="1"/>
        <v>13</v>
      </c>
      <c r="B18" s="229"/>
      <c r="C18" s="321"/>
      <c r="D18" s="325"/>
      <c r="E18" s="99"/>
      <c r="F18" s="99"/>
      <c r="G18" s="99"/>
      <c r="H18" s="99"/>
      <c r="I18" s="99"/>
    </row>
    <row r="19" spans="1:9" s="58" customFormat="1" ht="15.95" customHeight="1">
      <c r="A19" s="97">
        <f t="shared" si="1"/>
        <v>14</v>
      </c>
      <c r="B19" s="229"/>
      <c r="C19" s="321"/>
      <c r="D19" s="325"/>
      <c r="E19" s="99"/>
      <c r="F19" s="99"/>
      <c r="G19" s="99"/>
      <c r="H19" s="99"/>
      <c r="I19" s="99"/>
    </row>
    <row r="20" spans="1:9" s="58" customFormat="1" ht="15.95" customHeight="1" thickBot="1">
      <c r="A20" s="97">
        <f t="shared" si="1"/>
        <v>15</v>
      </c>
      <c r="B20" s="229" t="s">
        <v>300</v>
      </c>
      <c r="C20" s="327">
        <v>0</v>
      </c>
      <c r="D20" s="326">
        <v>0</v>
      </c>
      <c r="E20" s="328"/>
      <c r="F20" s="328"/>
      <c r="G20" s="328"/>
      <c r="H20" s="328"/>
      <c r="I20" s="328"/>
    </row>
    <row r="21" spans="1:9" s="58" customFormat="1" ht="15.95" customHeight="1" thickBot="1">
      <c r="A21" s="100" t="s">
        <v>42</v>
      </c>
      <c r="B21" s="465" t="s">
        <v>43</v>
      </c>
      <c r="C21" s="466"/>
    </row>
    <row r="22" spans="1:9" s="58" customFormat="1" ht="15.95" customHeight="1">
      <c r="C22" s="76"/>
    </row>
    <row r="23" spans="1:9" s="58" customFormat="1" ht="15.95" customHeight="1">
      <c r="B23" s="58" t="s">
        <v>58</v>
      </c>
      <c r="C23" s="76"/>
    </row>
    <row r="24" spans="1:9" s="58" customFormat="1" ht="15.95" customHeight="1">
      <c r="B24" s="58" t="s">
        <v>59</v>
      </c>
      <c r="C24" s="76"/>
    </row>
    <row r="25" spans="1:9" s="58" customFormat="1" ht="15.95" customHeight="1">
      <c r="B25" s="58" t="s">
        <v>60</v>
      </c>
      <c r="C25" s="76"/>
    </row>
    <row r="26" spans="1:9" customFormat="1" ht="15.95" customHeight="1">
      <c r="B26" s="128"/>
      <c r="C26" s="1"/>
    </row>
    <row r="27" spans="1:9" ht="15.95" customHeight="1"/>
    <row r="28" spans="1:9" ht="15.95" customHeight="1"/>
  </sheetData>
  <sheetProtection sheet="1" objects="1" scenarios="1"/>
  <customSheetViews>
    <customSheetView guid="{16705C64-6824-4979-8590-4716AA47F7EF}" zeroValues="0">
      <pane xSplit="3" ySplit="5" topLeftCell="AB6" activePane="bottomRight" state="frozen"/>
      <selection pane="bottomRight" activeCell="AB1" sqref="AB1:AH17"/>
      <pageMargins left="0.75" right="0.75" top="1" bottom="1" header="0.51200000000000001" footer="0.51200000000000001"/>
      <pageSetup paperSize="9" orientation="portrait" horizontalDpi="200" verticalDpi="360" r:id="rId1"/>
      <headerFooter alignWithMargins="0"/>
    </customSheetView>
    <customSheetView guid="{44879EA7-684D-4EFE-8ECD-BACB5E70289F}" zeroValues="0">
      <pane xSplit="3" ySplit="5" topLeftCell="AB6" activePane="bottomRight" state="frozen"/>
      <selection pane="bottomRight" activeCell="AB1" sqref="AB1:AH17"/>
      <pageMargins left="0.75" right="0.75" top="1" bottom="1" header="0.51200000000000001" footer="0.51200000000000001"/>
      <pageSetup paperSize="9" orientation="portrait" horizontalDpi="200" verticalDpi="360" r:id="rId2"/>
      <headerFooter alignWithMargins="0"/>
    </customSheetView>
    <customSheetView guid="{030C7F32-B5BB-4F47-925F-1073F17B8522}" zeroValues="0">
      <pane xSplit="3" ySplit="5" topLeftCell="AB6" activePane="bottomRight" state="frozen"/>
      <selection pane="bottomRight" activeCell="AB1" sqref="AB1:AH17"/>
      <pageMargins left="0.75" right="0.75" top="1" bottom="1" header="0.51200000000000001" footer="0.51200000000000001"/>
      <pageSetup paperSize="9" orientation="portrait" horizontalDpi="200" verticalDpi="360" r:id="rId3"/>
      <headerFooter alignWithMargins="0"/>
    </customSheetView>
    <customSheetView guid="{56651DC7-8AED-4C6B-9ABD-52EB53ECFA43}" zeroValues="0">
      <pane xSplit="3" ySplit="5" topLeftCell="AB6" activePane="bottomRight" state="frozen"/>
      <selection pane="bottomRight" activeCell="AB1" sqref="AB1:AH17"/>
      <pageMargins left="0.75" right="0.75" top="1" bottom="1" header="0.51200000000000001" footer="0.51200000000000001"/>
      <pageSetup paperSize="9" orientation="portrait" horizontalDpi="200" verticalDpi="360" r:id="rId4"/>
      <headerFooter alignWithMargins="0"/>
    </customSheetView>
    <customSheetView guid="{EF46335F-1294-4AC3-ABE2-3EF9CD93724B}" zeroValues="0">
      <pane xSplit="3" ySplit="5" topLeftCell="AB6" activePane="bottomRight" state="frozen"/>
      <selection pane="bottomRight" activeCell="AB1" sqref="AB1:AH17"/>
      <pageMargins left="0.75" right="0.75" top="1" bottom="1" header="0.51200000000000001" footer="0.51200000000000001"/>
      <pageSetup paperSize="9" orientation="portrait" horizontalDpi="200" verticalDpi="360" r:id="rId5"/>
      <headerFooter alignWithMargins="0"/>
    </customSheetView>
  </customSheetViews>
  <phoneticPr fontId="2"/>
  <pageMargins left="0.75" right="0.75" top="1" bottom="1" header="0.51200000000000001" footer="0.51200000000000001"/>
  <pageSetup paperSize="9" orientation="portrait" horizontalDpi="200" verticalDpi="360" r:id="rId6"/>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Zeros="0" topLeftCell="A16" zoomScale="75" zoomScaleNormal="100" workbookViewId="0">
      <selection activeCell="E42" sqref="E42"/>
    </sheetView>
  </sheetViews>
  <sheetFormatPr defaultRowHeight="15"/>
  <cols>
    <col min="1" max="1" width="4.75" style="2" customWidth="1"/>
    <col min="2" max="2" width="11" style="2" customWidth="1"/>
    <col min="3" max="3" width="20" style="2" customWidth="1"/>
    <col min="4" max="4" width="19.625" style="2" customWidth="1"/>
    <col min="5" max="5" width="20.875" style="2" customWidth="1"/>
    <col min="6" max="6" width="16.125" style="2" customWidth="1"/>
    <col min="7" max="7" width="18.625" style="2" customWidth="1"/>
    <col min="8" max="8" width="19.125" style="2" customWidth="1"/>
    <col min="9" max="9" width="18.375" style="2" customWidth="1"/>
    <col min="10" max="21" width="16.125" style="2" customWidth="1"/>
    <col min="22" max="22" width="16.375" style="2" customWidth="1"/>
    <col min="23" max="69" width="16.125" style="2" customWidth="1"/>
    <col min="70" max="16384" width="9" style="2"/>
  </cols>
  <sheetData>
    <row r="1" spans="1:11" ht="17.25">
      <c r="B1" s="63" t="s">
        <v>48</v>
      </c>
      <c r="C1" s="64"/>
      <c r="D1" s="65"/>
    </row>
    <row r="2" spans="1:11" ht="18" thickBot="1">
      <c r="A2" s="231"/>
      <c r="B2" s="8">
        <v>0</v>
      </c>
      <c r="C2" s="62" t="s">
        <v>70</v>
      </c>
      <c r="D2" s="232" t="s">
        <v>17</v>
      </c>
      <c r="E2" s="231"/>
      <c r="F2" s="231"/>
      <c r="G2" s="231"/>
      <c r="H2" s="231"/>
      <c r="I2" s="231"/>
      <c r="J2" s="231"/>
    </row>
    <row r="3" spans="1:11" s="50" customFormat="1" ht="18" thickBot="1">
      <c r="A3" s="10"/>
      <c r="B3" s="29"/>
      <c r="C3" s="109" t="s">
        <v>26</v>
      </c>
      <c r="D3" s="112" t="s">
        <v>27</v>
      </c>
      <c r="E3" s="110" t="s">
        <v>55</v>
      </c>
      <c r="F3" s="10"/>
      <c r="G3" s="10"/>
      <c r="H3" s="10"/>
      <c r="I3" s="10"/>
      <c r="J3" s="10"/>
    </row>
    <row r="4" spans="1:11" ht="17.25">
      <c r="A4" s="231"/>
      <c r="B4" s="16"/>
      <c r="C4" s="11"/>
      <c r="D4" s="12"/>
      <c r="E4" s="462"/>
      <c r="F4" s="231"/>
      <c r="G4" s="231"/>
      <c r="H4" s="231"/>
      <c r="I4" s="231"/>
      <c r="J4" s="231"/>
    </row>
    <row r="5" spans="1:11" ht="17.25">
      <c r="A5" s="231"/>
      <c r="B5" s="17" t="s">
        <v>28</v>
      </c>
      <c r="C5" s="11"/>
      <c r="D5" s="13"/>
      <c r="E5" s="239"/>
      <c r="F5" s="231"/>
      <c r="G5" s="231"/>
      <c r="H5" s="231"/>
      <c r="I5" s="231"/>
      <c r="J5" s="231"/>
    </row>
    <row r="6" spans="1:11" ht="18" thickBot="1">
      <c r="A6" s="231"/>
      <c r="B6" s="17" t="s">
        <v>29</v>
      </c>
      <c r="C6" s="113"/>
      <c r="D6" s="114"/>
      <c r="E6" s="463"/>
      <c r="F6" s="231"/>
      <c r="G6" s="231"/>
      <c r="H6" s="231"/>
      <c r="I6" s="231"/>
      <c r="J6" s="231"/>
    </row>
    <row r="7" spans="1:11" ht="18" thickBot="1">
      <c r="A7" s="231"/>
      <c r="B7" s="18"/>
      <c r="C7" s="45" t="s">
        <v>30</v>
      </c>
      <c r="D7" s="233">
        <f>D4+D5+D6</f>
        <v>0</v>
      </c>
      <c r="E7" s="111"/>
      <c r="F7" s="231"/>
      <c r="G7" s="231" t="s">
        <v>62</v>
      </c>
      <c r="H7" s="231"/>
      <c r="I7" s="231"/>
      <c r="J7" s="231"/>
    </row>
    <row r="8" spans="1:11" ht="17.25">
      <c r="A8" s="231"/>
      <c r="B8" s="19" t="s">
        <v>31</v>
      </c>
      <c r="C8" s="11" t="s">
        <v>19</v>
      </c>
      <c r="D8" s="106">
        <v>0</v>
      </c>
      <c r="E8" s="462"/>
      <c r="F8" s="231"/>
      <c r="G8" s="234" t="s">
        <v>63</v>
      </c>
      <c r="H8" s="235" t="s">
        <v>64</v>
      </c>
      <c r="I8" s="236" t="s">
        <v>65</v>
      </c>
      <c r="J8" s="231"/>
    </row>
    <row r="9" spans="1:11" ht="17.25">
      <c r="A9" s="231"/>
      <c r="B9" s="19" t="s">
        <v>32</v>
      </c>
      <c r="C9" s="11"/>
      <c r="D9" s="106"/>
      <c r="E9" s="239"/>
      <c r="F9" s="231"/>
      <c r="G9" s="237"/>
      <c r="H9" s="238"/>
      <c r="I9" s="239"/>
      <c r="J9" s="231"/>
    </row>
    <row r="10" spans="1:11" ht="18" thickBot="1">
      <c r="A10" s="231"/>
      <c r="B10" s="19" t="s">
        <v>54</v>
      </c>
      <c r="C10" s="46" t="s">
        <v>19</v>
      </c>
      <c r="D10" s="115">
        <v>0</v>
      </c>
      <c r="E10" s="464"/>
      <c r="F10" s="231"/>
      <c r="G10" s="237"/>
      <c r="H10" s="238"/>
      <c r="I10" s="240"/>
      <c r="J10" s="231"/>
    </row>
    <row r="11" spans="1:11" ht="18" thickBot="1">
      <c r="A11" s="231"/>
      <c r="B11" s="20"/>
      <c r="C11" s="116" t="s">
        <v>34</v>
      </c>
      <c r="D11" s="241">
        <f>SUM(D8:D10)</f>
        <v>0</v>
      </c>
      <c r="E11" s="242"/>
      <c r="F11" s="231"/>
      <c r="G11" s="237"/>
      <c r="H11" s="238"/>
      <c r="I11" s="240"/>
      <c r="J11" s="231"/>
    </row>
    <row r="12" spans="1:11" ht="17.25">
      <c r="A12" s="231"/>
      <c r="B12" s="21"/>
      <c r="C12" s="11" t="s">
        <v>19</v>
      </c>
      <c r="D12" s="106">
        <v>0</v>
      </c>
      <c r="E12" s="462"/>
      <c r="F12" s="231"/>
      <c r="G12" s="237"/>
      <c r="H12" s="238"/>
      <c r="I12" s="240"/>
      <c r="J12" s="231"/>
    </row>
    <row r="13" spans="1:11" ht="17.25">
      <c r="A13" s="231"/>
      <c r="B13" s="22" t="s">
        <v>35</v>
      </c>
      <c r="C13" s="11"/>
      <c r="D13" s="106"/>
      <c r="E13" s="239"/>
      <c r="F13" s="231"/>
      <c r="G13" s="237"/>
      <c r="H13" s="238"/>
      <c r="I13" s="240"/>
      <c r="J13" s="231"/>
      <c r="K13" s="2">
        <f>SUM(K10:K12)</f>
        <v>0</v>
      </c>
    </row>
    <row r="14" spans="1:11" ht="17.25">
      <c r="A14" s="231"/>
      <c r="B14" s="21"/>
      <c r="C14" s="11"/>
      <c r="D14" s="106"/>
      <c r="E14" s="239"/>
      <c r="F14" s="231"/>
      <c r="G14" s="237"/>
      <c r="H14" s="238"/>
      <c r="I14" s="240"/>
      <c r="J14" s="231"/>
    </row>
    <row r="15" spans="1:11" ht="17.25">
      <c r="A15" s="231"/>
      <c r="B15" s="22" t="s">
        <v>36</v>
      </c>
      <c r="C15" s="9"/>
      <c r="D15" s="106"/>
      <c r="E15" s="239"/>
      <c r="F15" s="231"/>
      <c r="G15" s="237"/>
      <c r="H15" s="238"/>
      <c r="I15" s="240"/>
      <c r="J15" s="231"/>
    </row>
    <row r="16" spans="1:11" ht="17.25">
      <c r="A16" s="231"/>
      <c r="B16" s="21"/>
      <c r="C16" s="11" t="s">
        <v>17</v>
      </c>
      <c r="D16" s="105">
        <v>0</v>
      </c>
      <c r="E16" s="239"/>
      <c r="F16" s="231"/>
      <c r="G16" s="237"/>
      <c r="H16" s="238"/>
      <c r="I16" s="240"/>
      <c r="J16" s="231"/>
    </row>
    <row r="17" spans="1:10" ht="17.25">
      <c r="A17" s="231"/>
      <c r="B17" s="22" t="s">
        <v>33</v>
      </c>
      <c r="C17" s="11"/>
      <c r="D17" s="105"/>
      <c r="E17" s="239"/>
      <c r="F17" s="231"/>
      <c r="G17" s="237"/>
      <c r="H17" s="238"/>
      <c r="I17" s="240"/>
      <c r="J17" s="231"/>
    </row>
    <row r="18" spans="1:10" ht="17.25">
      <c r="A18" s="231"/>
      <c r="B18" s="21"/>
      <c r="C18" s="11" t="s">
        <v>19</v>
      </c>
      <c r="D18" s="105">
        <v>0</v>
      </c>
      <c r="E18" s="239"/>
      <c r="F18" s="231"/>
      <c r="G18" s="243" t="s">
        <v>66</v>
      </c>
      <c r="H18" s="244">
        <f>SUM(H9:H17)</f>
        <v>0</v>
      </c>
      <c r="I18" s="245"/>
      <c r="J18" s="231"/>
    </row>
    <row r="19" spans="1:10" ht="18" thickBot="1">
      <c r="A19" s="231"/>
      <c r="B19" s="22" t="s">
        <v>29</v>
      </c>
      <c r="C19" s="46" t="s">
        <v>17</v>
      </c>
      <c r="D19" s="107">
        <v>0</v>
      </c>
      <c r="E19" s="464"/>
      <c r="F19" s="231"/>
      <c r="G19" s="237"/>
      <c r="H19" s="238"/>
      <c r="I19" s="240"/>
      <c r="J19" s="231"/>
    </row>
    <row r="20" spans="1:10" ht="18" thickBot="1">
      <c r="A20" s="231"/>
      <c r="B20" s="23"/>
      <c r="C20" s="117" t="s">
        <v>37</v>
      </c>
      <c r="D20" s="246">
        <f>SUM(D12:D19)</f>
        <v>0</v>
      </c>
      <c r="E20" s="247"/>
      <c r="F20" s="231"/>
      <c r="G20" s="237"/>
      <c r="H20" s="238"/>
      <c r="I20" s="240"/>
      <c r="J20" s="231"/>
    </row>
    <row r="21" spans="1:10" ht="17.25">
      <c r="A21" s="231"/>
      <c r="B21" s="24" t="s">
        <v>51</v>
      </c>
      <c r="C21" s="11">
        <v>0</v>
      </c>
      <c r="D21" s="105">
        <v>0</v>
      </c>
      <c r="E21" s="462"/>
      <c r="F21" s="231"/>
      <c r="G21" s="237"/>
      <c r="H21" s="238"/>
      <c r="I21" s="240"/>
      <c r="J21" s="231"/>
    </row>
    <row r="22" spans="1:10" ht="17.25">
      <c r="A22" s="231"/>
      <c r="B22" s="24" t="s">
        <v>52</v>
      </c>
      <c r="C22" s="11"/>
      <c r="D22" s="105"/>
      <c r="E22" s="239"/>
      <c r="F22" s="231"/>
      <c r="G22" s="237"/>
      <c r="H22" s="238"/>
      <c r="I22" s="240"/>
      <c r="J22" s="231"/>
    </row>
    <row r="23" spans="1:10" ht="18" thickBot="1">
      <c r="A23" s="231"/>
      <c r="B23" s="24" t="s">
        <v>53</v>
      </c>
      <c r="C23" s="46"/>
      <c r="D23" s="107">
        <v>0</v>
      </c>
      <c r="E23" s="464"/>
      <c r="F23" s="231"/>
      <c r="G23" s="237"/>
      <c r="H23" s="238"/>
      <c r="I23" s="240"/>
      <c r="J23" s="231"/>
    </row>
    <row r="24" spans="1:10" ht="18" thickBot="1">
      <c r="A24" s="231"/>
      <c r="B24" s="25" t="s">
        <v>54</v>
      </c>
      <c r="C24" s="118" t="s">
        <v>11</v>
      </c>
      <c r="D24" s="248">
        <f>SUM(D21:D23)</f>
        <v>0</v>
      </c>
      <c r="E24" s="249"/>
      <c r="F24" s="231"/>
      <c r="G24" s="237"/>
      <c r="H24" s="238"/>
      <c r="I24" s="240"/>
      <c r="J24" s="231"/>
    </row>
    <row r="25" spans="1:10" ht="17.25">
      <c r="A25" s="231"/>
      <c r="B25" s="26" t="s">
        <v>12</v>
      </c>
      <c r="C25" s="9"/>
      <c r="D25" s="106"/>
      <c r="E25" s="462"/>
      <c r="F25" s="231"/>
      <c r="G25" s="237"/>
      <c r="H25" s="238"/>
      <c r="I25" s="240"/>
      <c r="J25" s="231"/>
    </row>
    <row r="26" spans="1:10" ht="17.25">
      <c r="A26" s="231"/>
      <c r="B26" s="26" t="s">
        <v>13</v>
      </c>
      <c r="C26" s="9"/>
      <c r="D26" s="106"/>
      <c r="E26" s="239"/>
      <c r="F26" s="231"/>
      <c r="G26" s="237"/>
      <c r="H26" s="238"/>
      <c r="I26" s="240"/>
      <c r="J26" s="231"/>
    </row>
    <row r="27" spans="1:10" ht="17.25">
      <c r="A27" s="231"/>
      <c r="B27" s="26" t="s">
        <v>14</v>
      </c>
      <c r="C27" s="9"/>
      <c r="D27" s="106"/>
      <c r="E27" s="239"/>
      <c r="F27" s="231"/>
      <c r="G27" s="237"/>
      <c r="H27" s="238"/>
      <c r="I27" s="240"/>
      <c r="J27" s="231"/>
    </row>
    <row r="28" spans="1:10" ht="18" thickBot="1">
      <c r="A28" s="231"/>
      <c r="B28" s="26" t="s">
        <v>33</v>
      </c>
      <c r="C28" s="11"/>
      <c r="D28" s="106">
        <v>0</v>
      </c>
      <c r="E28" s="239"/>
      <c r="F28" s="231"/>
      <c r="G28" s="250"/>
      <c r="H28" s="251"/>
      <c r="I28" s="252"/>
      <c r="J28" s="231"/>
    </row>
    <row r="29" spans="1:10" ht="18" thickBot="1">
      <c r="A29" s="231"/>
      <c r="B29" s="26" t="s">
        <v>29</v>
      </c>
      <c r="C29" s="14"/>
      <c r="D29" s="108">
        <v>0</v>
      </c>
      <c r="E29" s="463"/>
      <c r="F29" s="231"/>
      <c r="G29" s="253" t="s">
        <v>67</v>
      </c>
      <c r="H29" s="254">
        <f>SUM(H19:H28)</f>
        <v>0</v>
      </c>
      <c r="I29" s="255"/>
      <c r="J29" s="231"/>
    </row>
    <row r="30" spans="1:10" ht="18.75" thickTop="1" thickBot="1">
      <c r="A30" s="231"/>
      <c r="B30" s="27"/>
      <c r="C30" s="15" t="s">
        <v>15</v>
      </c>
      <c r="D30" s="256">
        <f>SUM(D25:D29)</f>
        <v>0</v>
      </c>
      <c r="E30" s="257"/>
      <c r="F30" s="231"/>
      <c r="G30" s="258" t="s">
        <v>68</v>
      </c>
      <c r="H30" s="259">
        <f>+H18+H29</f>
        <v>0</v>
      </c>
      <c r="I30" s="260"/>
      <c r="J30" s="231"/>
    </row>
    <row r="31" spans="1:10" ht="18" thickBot="1">
      <c r="A31" s="231"/>
      <c r="B31" s="28"/>
      <c r="C31" s="47" t="s">
        <v>16</v>
      </c>
      <c r="D31" s="48">
        <f>D7+D11+D20+D30+D24</f>
        <v>0</v>
      </c>
      <c r="E31" s="257"/>
      <c r="F31" s="231"/>
      <c r="G31" s="231"/>
      <c r="H31" s="231"/>
      <c r="I31" s="231"/>
      <c r="J31" s="231"/>
    </row>
    <row r="32" spans="1:10" ht="17.25">
      <c r="A32" s="231"/>
      <c r="B32" s="60"/>
      <c r="C32" s="61"/>
      <c r="D32" s="62"/>
      <c r="E32" s="231"/>
      <c r="F32" s="231"/>
      <c r="G32" s="231" t="s">
        <v>71</v>
      </c>
      <c r="H32" s="231"/>
      <c r="I32" s="231"/>
      <c r="J32" s="231"/>
    </row>
    <row r="33" spans="1:10" ht="17.25">
      <c r="A33" s="231"/>
      <c r="B33" s="261" t="s">
        <v>73</v>
      </c>
      <c r="C33" s="231"/>
      <c r="D33" s="62"/>
      <c r="E33" s="231"/>
      <c r="F33" s="231"/>
      <c r="G33" s="231" t="s">
        <v>69</v>
      </c>
      <c r="H33" s="231"/>
      <c r="I33" s="231"/>
      <c r="J33" s="231"/>
    </row>
    <row r="34" spans="1:10" ht="17.25">
      <c r="A34" s="231"/>
      <c r="B34" s="60"/>
      <c r="C34" s="61"/>
      <c r="D34" s="62"/>
      <c r="E34" s="231"/>
      <c r="F34" s="231"/>
      <c r="G34" s="231" t="s">
        <v>72</v>
      </c>
      <c r="H34" s="231"/>
      <c r="I34" s="231"/>
      <c r="J34" s="231"/>
    </row>
    <row r="35" spans="1:10" ht="17.25">
      <c r="A35" s="231"/>
      <c r="B35" s="60"/>
      <c r="C35" s="61"/>
      <c r="D35" s="62"/>
      <c r="E35" s="231"/>
      <c r="F35" s="231"/>
      <c r="G35" s="231"/>
      <c r="H35" s="231"/>
      <c r="I35" s="231"/>
      <c r="J35" s="231"/>
    </row>
    <row r="36" spans="1:10" ht="17.25">
      <c r="B36" s="60"/>
      <c r="C36" s="61"/>
      <c r="D36" s="62"/>
    </row>
    <row r="37" spans="1:10" ht="15.95" customHeight="1"/>
  </sheetData>
  <sheetProtection sheet="1" objects="1" scenarios="1"/>
  <customSheetViews>
    <customSheetView guid="{16705C64-6824-4979-8590-4716AA47F7EF}" scale="75" zeroValues="0">
      <pageMargins left="0.75" right="0.75" top="1" bottom="1" header="0.51200000000000001" footer="0.51200000000000001"/>
      <pageSetup paperSize="9" orientation="portrait" horizontalDpi="200" verticalDpi="360" r:id="rId1"/>
      <headerFooter alignWithMargins="0"/>
    </customSheetView>
    <customSheetView guid="{44879EA7-684D-4EFE-8ECD-BACB5E70289F}" scale="75" zeroValues="0">
      <pageMargins left="0.75" right="0.75" top="1" bottom="1" header="0.51200000000000001" footer="0.51200000000000001"/>
      <pageSetup paperSize="9" orientation="portrait" horizontalDpi="200" verticalDpi="360" r:id="rId2"/>
      <headerFooter alignWithMargins="0"/>
    </customSheetView>
    <customSheetView guid="{030C7F32-B5BB-4F47-925F-1073F17B8522}" scale="75" zeroValues="0">
      <pageMargins left="0.75" right="0.75" top="1" bottom="1" header="0.51200000000000001" footer="0.51200000000000001"/>
      <pageSetup paperSize="9" orientation="portrait" horizontalDpi="200" verticalDpi="360" r:id="rId3"/>
      <headerFooter alignWithMargins="0"/>
    </customSheetView>
    <customSheetView guid="{56651DC7-8AED-4C6B-9ABD-52EB53ECFA43}" scale="75" zeroValues="0">
      <pageMargins left="0.75" right="0.75" top="1" bottom="1" header="0.51200000000000001" footer="0.51200000000000001"/>
      <pageSetup paperSize="9" orientation="portrait" horizontalDpi="200" verticalDpi="360" r:id="rId4"/>
      <headerFooter alignWithMargins="0"/>
    </customSheetView>
    <customSheetView guid="{EF46335F-1294-4AC3-ABE2-3EF9CD93724B}" scale="75" zeroValues="0">
      <pageMargins left="0.75" right="0.75" top="1" bottom="1" header="0.51200000000000001" footer="0.51200000000000001"/>
      <pageSetup paperSize="9" orientation="portrait" horizontalDpi="200" verticalDpi="360" r:id="rId5"/>
      <headerFooter alignWithMargins="0"/>
    </customSheetView>
  </customSheetViews>
  <phoneticPr fontId="2"/>
  <pageMargins left="0.75" right="0.75" top="1" bottom="1" header="0.51200000000000001" footer="0.51200000000000001"/>
  <pageSetup paperSize="9" orientation="portrait" horizontalDpi="200" verticalDpi="360" r:id="rId6"/>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40"/>
  <sheetViews>
    <sheetView topLeftCell="A55" workbookViewId="0">
      <selection activeCell="A90" sqref="A90"/>
    </sheetView>
  </sheetViews>
  <sheetFormatPr defaultRowHeight="13.5"/>
  <cols>
    <col min="1" max="1" width="10.25" customWidth="1"/>
    <col min="5" max="5" width="10.875" customWidth="1"/>
    <col min="27" max="27" width="17.875" customWidth="1"/>
    <col min="32" max="32" width="11.125" customWidth="1"/>
  </cols>
  <sheetData>
    <row r="1" spans="1:28" ht="17.25">
      <c r="A1" s="284" t="s">
        <v>126</v>
      </c>
      <c r="AB1" s="279"/>
    </row>
    <row r="2" spans="1:28" ht="17.25">
      <c r="A2" s="284"/>
      <c r="AB2" s="279"/>
    </row>
    <row r="3" spans="1:28" ht="24">
      <c r="A3" s="262" t="s">
        <v>113</v>
      </c>
      <c r="AB3" s="279"/>
    </row>
    <row r="4" spans="1:28" ht="24">
      <c r="A4" s="262"/>
      <c r="AB4" s="279"/>
    </row>
    <row r="5" spans="1:28" ht="14.25">
      <c r="A5" s="89" t="s">
        <v>114</v>
      </c>
      <c r="AB5" s="279"/>
    </row>
    <row r="6" spans="1:28" ht="14.25">
      <c r="A6" s="89" t="s">
        <v>144</v>
      </c>
      <c r="B6" s="58"/>
      <c r="C6" s="58"/>
      <c r="D6" s="58"/>
      <c r="E6" s="58"/>
      <c r="F6" s="58"/>
      <c r="G6" s="58"/>
      <c r="H6" s="58"/>
      <c r="I6" s="58"/>
      <c r="J6" s="58"/>
      <c r="K6" s="58"/>
      <c r="L6" s="58"/>
      <c r="AB6" s="279"/>
    </row>
    <row r="7" spans="1:28" ht="14.25">
      <c r="A7" s="89" t="s">
        <v>122</v>
      </c>
      <c r="B7" s="58"/>
      <c r="C7" s="58"/>
      <c r="D7" s="58"/>
      <c r="E7" s="58"/>
      <c r="F7" s="58"/>
      <c r="G7" s="58"/>
      <c r="H7" s="58"/>
      <c r="I7" s="58"/>
      <c r="J7" s="58"/>
      <c r="K7" s="58"/>
      <c r="L7" s="58"/>
      <c r="AB7" s="279"/>
    </row>
    <row r="8" spans="1:28" ht="24">
      <c r="A8" s="262"/>
      <c r="B8" s="58"/>
      <c r="I8" s="58"/>
      <c r="J8" s="58"/>
      <c r="K8" s="58"/>
      <c r="L8" s="58"/>
      <c r="AB8" s="279"/>
    </row>
    <row r="9" spans="1:28">
      <c r="H9" s="279" t="s">
        <v>145</v>
      </c>
      <c r="AB9" s="279"/>
    </row>
    <row r="10" spans="1:28">
      <c r="F10" s="269" t="s">
        <v>111</v>
      </c>
      <c r="G10" s="270"/>
      <c r="H10" s="279" t="s">
        <v>146</v>
      </c>
      <c r="I10" s="279"/>
      <c r="J10" s="279"/>
      <c r="K10" s="279"/>
      <c r="L10" s="279"/>
      <c r="AB10" s="279"/>
    </row>
    <row r="11" spans="1:28">
      <c r="C11" s="269"/>
      <c r="D11" s="270"/>
      <c r="F11" s="271" t="s">
        <v>109</v>
      </c>
      <c r="G11" s="272"/>
      <c r="I11" s="279"/>
      <c r="J11" s="279"/>
      <c r="K11" s="279"/>
      <c r="L11" s="279"/>
      <c r="AB11" s="279"/>
    </row>
    <row r="12" spans="1:28">
      <c r="C12" s="271" t="s">
        <v>110</v>
      </c>
      <c r="D12" s="272"/>
      <c r="I12" s="279"/>
      <c r="J12" s="279"/>
      <c r="K12" s="279"/>
      <c r="L12" s="279"/>
      <c r="AB12" s="279"/>
    </row>
    <row r="13" spans="1:28">
      <c r="F13" s="269" t="s">
        <v>111</v>
      </c>
      <c r="G13" s="270"/>
      <c r="J13" s="279"/>
      <c r="K13" s="279"/>
      <c r="L13" s="279"/>
      <c r="AB13" s="279"/>
    </row>
    <row r="14" spans="1:28" ht="14.25" thickBot="1">
      <c r="F14" s="271" t="s">
        <v>108</v>
      </c>
      <c r="G14" s="272"/>
      <c r="J14" s="279"/>
      <c r="K14" s="279"/>
      <c r="L14" s="279"/>
      <c r="AB14" s="279"/>
    </row>
    <row r="15" spans="1:28">
      <c r="C15" s="263"/>
      <c r="D15" s="264"/>
      <c r="I15" s="279"/>
      <c r="J15" s="279"/>
      <c r="K15" s="279"/>
      <c r="L15" s="279"/>
      <c r="AB15" s="279"/>
    </row>
    <row r="16" spans="1:28">
      <c r="C16" s="265"/>
      <c r="D16" s="266"/>
      <c r="F16" s="269" t="s">
        <v>111</v>
      </c>
      <c r="G16" s="270"/>
      <c r="I16" s="279"/>
      <c r="J16" s="279"/>
      <c r="K16" s="279"/>
      <c r="L16" s="279"/>
      <c r="AB16" s="279"/>
    </row>
    <row r="17" spans="1:28">
      <c r="C17" s="265" t="s">
        <v>105</v>
      </c>
      <c r="D17" s="266"/>
      <c r="F17" s="271" t="s">
        <v>107</v>
      </c>
      <c r="G17" s="272"/>
      <c r="I17" s="279"/>
      <c r="J17" s="279"/>
      <c r="K17" s="279"/>
      <c r="L17" s="279"/>
      <c r="AB17" s="279"/>
    </row>
    <row r="18" spans="1:28">
      <c r="C18" s="265"/>
      <c r="D18" s="266"/>
      <c r="I18" s="279"/>
      <c r="J18" s="279"/>
      <c r="K18" s="279"/>
      <c r="L18" s="279"/>
      <c r="AB18" s="279"/>
    </row>
    <row r="19" spans="1:28">
      <c r="C19" s="265"/>
      <c r="D19" s="266"/>
      <c r="F19" s="269" t="s">
        <v>111</v>
      </c>
      <c r="G19" s="270"/>
      <c r="I19" s="279"/>
      <c r="J19" s="279"/>
      <c r="K19" s="279"/>
      <c r="L19" s="279"/>
      <c r="AB19" s="279"/>
    </row>
    <row r="20" spans="1:28" ht="14.25" thickBot="1">
      <c r="C20" s="267"/>
      <c r="D20" s="268"/>
      <c r="F20" s="271" t="s">
        <v>106</v>
      </c>
      <c r="G20" s="272"/>
      <c r="I20" s="279"/>
      <c r="J20" s="279"/>
      <c r="K20" s="279"/>
      <c r="L20" s="279"/>
      <c r="AB20" s="279"/>
    </row>
    <row r="21" spans="1:28">
      <c r="E21" t="s">
        <v>112</v>
      </c>
      <c r="J21" s="279"/>
      <c r="K21" s="279"/>
      <c r="L21" s="279"/>
      <c r="AB21" s="279"/>
    </row>
    <row r="22" spans="1:28">
      <c r="J22" s="279"/>
      <c r="K22" s="279"/>
      <c r="L22" s="279"/>
      <c r="AB22" s="279"/>
    </row>
    <row r="23" spans="1:28" ht="14.25" thickBot="1">
      <c r="J23" s="279"/>
      <c r="K23" s="279"/>
      <c r="L23" s="279"/>
      <c r="AB23" s="279"/>
    </row>
    <row r="24" spans="1:28">
      <c r="C24" s="263"/>
      <c r="D24" s="264"/>
      <c r="AB24" s="279"/>
    </row>
    <row r="25" spans="1:28">
      <c r="C25" s="265" t="s">
        <v>115</v>
      </c>
      <c r="D25" s="266"/>
      <c r="E25" t="s">
        <v>119</v>
      </c>
      <c r="AB25" s="279"/>
    </row>
    <row r="26" spans="1:28">
      <c r="C26" s="265"/>
      <c r="D26" s="266"/>
      <c r="AA26" s="279"/>
      <c r="AB26" s="279"/>
    </row>
    <row r="27" spans="1:28">
      <c r="C27" s="265" t="s">
        <v>116</v>
      </c>
      <c r="D27" s="273"/>
      <c r="F27" t="s">
        <v>147</v>
      </c>
      <c r="AA27" s="279"/>
      <c r="AB27" s="279"/>
    </row>
    <row r="28" spans="1:28">
      <c r="C28" s="265" t="s">
        <v>117</v>
      </c>
      <c r="D28" s="266"/>
      <c r="AA28" s="279"/>
      <c r="AB28" s="279"/>
    </row>
    <row r="29" spans="1:28">
      <c r="C29" s="265" t="s">
        <v>118</v>
      </c>
      <c r="D29" s="266"/>
      <c r="AA29" s="279"/>
      <c r="AB29" s="279"/>
    </row>
    <row r="30" spans="1:28" ht="14.25" thickBot="1">
      <c r="C30" s="267"/>
      <c r="D30" s="268"/>
      <c r="AA30" s="279"/>
      <c r="AB30" s="279"/>
    </row>
    <row r="31" spans="1:28">
      <c r="C31" s="279"/>
      <c r="D31" s="279"/>
      <c r="AA31" s="279"/>
      <c r="AB31" s="279"/>
    </row>
    <row r="32" spans="1:28">
      <c r="A32" t="s">
        <v>76</v>
      </c>
      <c r="AA32" s="279"/>
      <c r="AB32" s="279"/>
    </row>
    <row r="33" spans="1:36">
      <c r="A33" t="s">
        <v>121</v>
      </c>
      <c r="AA33" s="279"/>
      <c r="AB33" s="279"/>
    </row>
    <row r="34" spans="1:36">
      <c r="A34" t="s">
        <v>77</v>
      </c>
      <c r="AA34" s="279"/>
      <c r="AB34" s="279"/>
    </row>
    <row r="35" spans="1:36">
      <c r="A35" t="s">
        <v>78</v>
      </c>
      <c r="AA35" s="279"/>
      <c r="AB35" s="279"/>
    </row>
    <row r="36" spans="1:36">
      <c r="AA36" s="279"/>
      <c r="AB36" s="279"/>
    </row>
    <row r="37" spans="1:36">
      <c r="A37" t="s">
        <v>129</v>
      </c>
      <c r="AA37" s="279"/>
      <c r="AB37" s="279"/>
    </row>
    <row r="38" spans="1:36">
      <c r="A38" t="s">
        <v>130</v>
      </c>
      <c r="AA38" s="279"/>
      <c r="AB38" s="279"/>
    </row>
    <row r="39" spans="1:36">
      <c r="AA39" s="279"/>
      <c r="AB39" s="279"/>
    </row>
    <row r="40" spans="1:36">
      <c r="A40" t="s">
        <v>79</v>
      </c>
      <c r="AA40" s="279"/>
      <c r="AB40" s="279"/>
    </row>
    <row r="41" spans="1:36" ht="17.25">
      <c r="A41" s="284" t="s">
        <v>131</v>
      </c>
      <c r="AA41" s="279"/>
      <c r="AB41" s="279"/>
    </row>
    <row r="42" spans="1:36" ht="17.25">
      <c r="A42" s="284"/>
      <c r="AA42" s="279"/>
      <c r="AB42" s="279"/>
      <c r="AC42" s="279"/>
      <c r="AD42" s="279"/>
      <c r="AE42" s="279"/>
      <c r="AF42" s="279"/>
      <c r="AG42" s="279"/>
      <c r="AH42" s="279"/>
      <c r="AI42" s="279"/>
      <c r="AJ42" s="279"/>
    </row>
    <row r="43" spans="1:36" ht="17.25">
      <c r="A43" s="284"/>
      <c r="B43" t="s">
        <v>148</v>
      </c>
      <c r="AA43" s="279"/>
      <c r="AB43" s="279"/>
      <c r="AC43" s="279"/>
      <c r="AD43" s="279"/>
      <c r="AE43" s="279"/>
      <c r="AF43" s="279"/>
      <c r="AG43" s="279"/>
      <c r="AH43" s="279"/>
      <c r="AI43" s="279"/>
      <c r="AJ43" s="279"/>
    </row>
    <row r="44" spans="1:36" ht="17.25">
      <c r="A44" s="284"/>
      <c r="AA44" s="279"/>
      <c r="AB44" s="279"/>
      <c r="AC44" s="279"/>
      <c r="AD44" s="279"/>
      <c r="AE44" s="279"/>
      <c r="AF44" s="279"/>
      <c r="AG44" s="279"/>
      <c r="AH44" s="279"/>
      <c r="AI44" s="279"/>
      <c r="AJ44" s="279"/>
    </row>
    <row r="45" spans="1:36" ht="17.25">
      <c r="A45" s="284"/>
      <c r="AA45" s="279"/>
      <c r="AB45" s="279"/>
      <c r="AC45" s="279"/>
      <c r="AD45" s="279"/>
      <c r="AE45" s="279"/>
      <c r="AF45" s="279"/>
      <c r="AG45" s="279"/>
      <c r="AH45" s="279"/>
      <c r="AI45" s="279"/>
      <c r="AJ45" s="279"/>
    </row>
    <row r="46" spans="1:36" ht="17.25">
      <c r="A46" s="284"/>
      <c r="AA46" s="279"/>
      <c r="AB46" s="279"/>
      <c r="AC46" s="279"/>
      <c r="AD46" s="279"/>
      <c r="AE46" s="279"/>
      <c r="AF46" s="279"/>
      <c r="AG46" s="279"/>
      <c r="AH46" s="279"/>
      <c r="AI46" s="279"/>
      <c r="AJ46" s="279"/>
    </row>
    <row r="47" spans="1:36" ht="17.25">
      <c r="A47" s="284"/>
      <c r="AA47" s="279"/>
      <c r="AB47" s="279"/>
      <c r="AC47" s="279"/>
      <c r="AD47" s="279"/>
      <c r="AE47" s="279"/>
      <c r="AF47" s="279"/>
      <c r="AG47" s="279"/>
      <c r="AH47" s="279"/>
      <c r="AI47" s="279"/>
      <c r="AJ47" s="279"/>
    </row>
    <row r="48" spans="1:36" ht="17.25">
      <c r="A48" s="284"/>
      <c r="AA48" s="279"/>
      <c r="AB48" s="279"/>
      <c r="AC48" s="279"/>
      <c r="AD48" s="279"/>
      <c r="AE48" s="279"/>
      <c r="AF48" s="279"/>
      <c r="AG48" s="279"/>
      <c r="AH48" s="279"/>
      <c r="AI48" s="279"/>
      <c r="AJ48" s="279"/>
    </row>
    <row r="49" spans="1:36" ht="17.25">
      <c r="A49" s="284"/>
      <c r="AA49" s="279"/>
      <c r="AB49" s="279"/>
      <c r="AC49" s="279"/>
      <c r="AD49" s="279"/>
      <c r="AE49" s="279"/>
      <c r="AF49" s="279"/>
      <c r="AG49" s="279"/>
      <c r="AH49" s="279"/>
      <c r="AI49" s="279"/>
      <c r="AJ49" s="279"/>
    </row>
    <row r="50" spans="1:36" ht="17.25">
      <c r="A50" s="284"/>
      <c r="AA50" s="279"/>
      <c r="AB50" s="279"/>
      <c r="AC50" s="279"/>
      <c r="AD50" s="279"/>
      <c r="AE50" s="279"/>
      <c r="AF50" s="279"/>
      <c r="AG50" s="279"/>
      <c r="AH50" s="279"/>
      <c r="AI50" s="279"/>
      <c r="AJ50" s="279"/>
    </row>
    <row r="51" spans="1:36" ht="17.25">
      <c r="A51" s="284"/>
      <c r="AA51" s="279"/>
      <c r="AB51" s="279"/>
      <c r="AC51" s="279"/>
      <c r="AD51" s="279"/>
      <c r="AE51" s="279"/>
      <c r="AF51" s="279"/>
      <c r="AG51" s="279"/>
      <c r="AH51" s="279"/>
      <c r="AI51" s="279"/>
      <c r="AJ51" s="279"/>
    </row>
    <row r="52" spans="1:36" ht="17.25">
      <c r="A52" s="284"/>
      <c r="AA52" s="279"/>
      <c r="AB52" s="279"/>
      <c r="AC52" s="279"/>
      <c r="AD52" s="279"/>
      <c r="AE52" s="279"/>
      <c r="AF52" s="279"/>
      <c r="AG52" s="279"/>
      <c r="AH52" s="279"/>
      <c r="AI52" s="279"/>
      <c r="AJ52" s="279"/>
    </row>
    <row r="53" spans="1:36" ht="17.25">
      <c r="A53" s="284"/>
      <c r="AA53" s="279"/>
      <c r="AB53" s="279"/>
      <c r="AC53" s="279"/>
      <c r="AD53" s="279"/>
      <c r="AE53" s="279"/>
      <c r="AF53" s="279"/>
      <c r="AG53" s="279"/>
      <c r="AH53" s="279"/>
      <c r="AI53" s="279"/>
      <c r="AJ53" s="279"/>
    </row>
    <row r="54" spans="1:36" ht="17.25">
      <c r="A54" s="284"/>
      <c r="AA54" s="279"/>
      <c r="AB54" s="279"/>
      <c r="AC54" s="279"/>
      <c r="AD54" s="279"/>
      <c r="AE54" s="279"/>
      <c r="AF54" s="279"/>
      <c r="AG54" s="279"/>
      <c r="AH54" s="279"/>
      <c r="AI54" s="279"/>
      <c r="AJ54" s="279"/>
    </row>
    <row r="55" spans="1:36" ht="17.25">
      <c r="A55" s="284"/>
      <c r="AA55" s="279"/>
      <c r="AB55" s="279"/>
      <c r="AC55" s="279"/>
      <c r="AD55" s="279"/>
      <c r="AE55" s="279"/>
      <c r="AF55" s="279"/>
      <c r="AG55" s="279"/>
      <c r="AH55" s="279"/>
      <c r="AI55" s="279"/>
      <c r="AJ55" s="279"/>
    </row>
    <row r="56" spans="1:36" ht="17.25">
      <c r="A56" s="284"/>
      <c r="AA56" s="279"/>
      <c r="AB56" s="279"/>
      <c r="AC56" s="279"/>
      <c r="AD56" s="279"/>
      <c r="AE56" s="279"/>
      <c r="AF56" s="279"/>
      <c r="AG56" s="279"/>
      <c r="AH56" s="279"/>
      <c r="AI56" s="279"/>
      <c r="AJ56" s="279"/>
    </row>
    <row r="57" spans="1:36" ht="17.25">
      <c r="A57" s="284"/>
      <c r="AA57" s="279"/>
      <c r="AB57" s="279"/>
      <c r="AC57" s="279"/>
      <c r="AD57" s="279"/>
      <c r="AE57" s="279"/>
      <c r="AF57" s="279"/>
      <c r="AG57" s="279"/>
      <c r="AH57" s="279"/>
      <c r="AI57" s="279"/>
      <c r="AJ57" s="279"/>
    </row>
    <row r="58" spans="1:36">
      <c r="AA58" s="279"/>
      <c r="AB58" s="279"/>
      <c r="AC58" s="279"/>
      <c r="AD58" s="279"/>
      <c r="AE58" s="279"/>
      <c r="AF58" s="279"/>
      <c r="AG58" s="279"/>
      <c r="AH58" s="279"/>
      <c r="AI58" s="279"/>
      <c r="AJ58" s="279"/>
    </row>
    <row r="59" spans="1:36">
      <c r="AA59" s="279"/>
      <c r="AB59" s="279"/>
      <c r="AC59" s="279"/>
      <c r="AD59" s="279"/>
      <c r="AE59" s="279"/>
      <c r="AF59" s="279"/>
      <c r="AG59" s="279"/>
      <c r="AH59" s="279"/>
      <c r="AI59" s="279"/>
      <c r="AJ59" s="279"/>
    </row>
    <row r="60" spans="1:36">
      <c r="A60">
        <v>2</v>
      </c>
      <c r="B60" t="s">
        <v>149</v>
      </c>
      <c r="F60" t="s">
        <v>150</v>
      </c>
      <c r="AA60" s="279"/>
      <c r="AB60" s="279"/>
      <c r="AC60" s="279"/>
      <c r="AD60" s="279"/>
      <c r="AE60" s="279"/>
      <c r="AF60" s="279"/>
      <c r="AG60" s="279"/>
      <c r="AH60" s="279"/>
      <c r="AI60" s="279"/>
      <c r="AJ60" s="279"/>
    </row>
    <row r="61" spans="1:36">
      <c r="F61" t="s">
        <v>151</v>
      </c>
      <c r="AA61" s="279"/>
      <c r="AB61" s="279"/>
      <c r="AC61" s="279"/>
      <c r="AD61" s="279"/>
      <c r="AE61" s="279"/>
      <c r="AF61" s="279"/>
      <c r="AG61" s="279"/>
      <c r="AH61" s="279"/>
      <c r="AI61" s="279"/>
      <c r="AJ61" s="279"/>
    </row>
    <row r="62" spans="1:36">
      <c r="AA62" s="279"/>
      <c r="AB62" s="279"/>
      <c r="AC62" s="279"/>
      <c r="AD62" s="279"/>
      <c r="AE62" s="279"/>
      <c r="AF62" s="279"/>
      <c r="AG62" s="279"/>
      <c r="AH62" s="279"/>
      <c r="AI62" s="279"/>
      <c r="AJ62" s="279"/>
    </row>
    <row r="63" spans="1:36">
      <c r="AA63" s="279"/>
      <c r="AB63" s="279"/>
      <c r="AC63" s="279"/>
      <c r="AD63" s="279"/>
      <c r="AE63" s="279"/>
      <c r="AF63" s="279"/>
      <c r="AG63" s="279"/>
      <c r="AH63" s="279"/>
      <c r="AI63" s="279"/>
      <c r="AJ63" s="279"/>
    </row>
    <row r="64" spans="1:36">
      <c r="AA64" s="279"/>
      <c r="AB64" s="279"/>
      <c r="AC64" s="279"/>
      <c r="AD64" s="279"/>
      <c r="AE64" s="279"/>
      <c r="AF64" s="279"/>
      <c r="AG64" s="279"/>
      <c r="AH64" s="279"/>
      <c r="AI64" s="279"/>
      <c r="AJ64" s="279"/>
    </row>
    <row r="65" spans="27:36">
      <c r="AA65" s="279"/>
      <c r="AB65" s="279"/>
      <c r="AC65" s="279"/>
      <c r="AD65" s="279"/>
      <c r="AE65" s="279"/>
      <c r="AF65" s="279"/>
      <c r="AG65" s="279"/>
      <c r="AH65" s="279"/>
      <c r="AI65" s="279"/>
      <c r="AJ65" s="279"/>
    </row>
    <row r="66" spans="27:36">
      <c r="AA66" s="279"/>
      <c r="AB66" s="279"/>
      <c r="AC66" s="279"/>
      <c r="AD66" s="279"/>
      <c r="AE66" s="279"/>
      <c r="AF66" s="279"/>
      <c r="AG66" s="279"/>
      <c r="AH66" s="279"/>
      <c r="AI66" s="279"/>
      <c r="AJ66" s="279"/>
    </row>
    <row r="67" spans="27:36">
      <c r="AA67" s="279"/>
      <c r="AB67" s="279"/>
      <c r="AC67" s="279"/>
      <c r="AD67" s="279"/>
      <c r="AE67" s="279"/>
      <c r="AF67" s="279"/>
      <c r="AG67" s="279"/>
      <c r="AH67" s="279"/>
      <c r="AI67" s="279"/>
      <c r="AJ67" s="279"/>
    </row>
    <row r="68" spans="27:36">
      <c r="AA68" s="279"/>
      <c r="AB68" s="279"/>
      <c r="AC68" s="279"/>
      <c r="AD68" s="279"/>
      <c r="AE68" s="279"/>
      <c r="AF68" s="279"/>
      <c r="AG68" s="279"/>
      <c r="AH68" s="279"/>
      <c r="AI68" s="279"/>
      <c r="AJ68" s="279"/>
    </row>
    <row r="69" spans="27:36">
      <c r="AA69" s="279"/>
      <c r="AB69" s="279"/>
      <c r="AC69" s="279"/>
      <c r="AD69" s="279"/>
      <c r="AE69" s="279"/>
      <c r="AF69" s="279"/>
      <c r="AG69" s="279"/>
      <c r="AH69" s="279"/>
      <c r="AI69" s="279"/>
      <c r="AJ69" s="279"/>
    </row>
    <row r="70" spans="27:36">
      <c r="AA70" s="279"/>
      <c r="AB70" s="279"/>
      <c r="AC70" s="279"/>
      <c r="AD70" s="279"/>
      <c r="AE70" s="279"/>
      <c r="AF70" s="279"/>
      <c r="AG70" s="279"/>
      <c r="AH70" s="279"/>
      <c r="AI70" s="279"/>
      <c r="AJ70" s="279"/>
    </row>
    <row r="71" spans="27:36">
      <c r="AA71" s="279"/>
      <c r="AB71" s="279"/>
      <c r="AC71" s="279"/>
      <c r="AD71" s="279"/>
      <c r="AE71" s="279"/>
      <c r="AF71" s="279"/>
      <c r="AG71" s="279"/>
      <c r="AH71" s="279"/>
      <c r="AI71" s="279"/>
      <c r="AJ71" s="279"/>
    </row>
    <row r="72" spans="27:36">
      <c r="AA72" s="279"/>
      <c r="AB72" s="279"/>
      <c r="AC72" s="279"/>
      <c r="AD72" s="279"/>
      <c r="AE72" s="279"/>
      <c r="AF72" s="279"/>
      <c r="AG72" s="279"/>
      <c r="AH72" s="279"/>
      <c r="AI72" s="279"/>
      <c r="AJ72" s="279"/>
    </row>
    <row r="73" spans="27:36">
      <c r="AA73" s="279"/>
      <c r="AB73" s="279"/>
      <c r="AC73" s="279"/>
      <c r="AD73" s="279"/>
      <c r="AE73" s="279"/>
      <c r="AF73" s="279"/>
      <c r="AG73" s="279"/>
      <c r="AH73" s="279"/>
      <c r="AI73" s="279"/>
      <c r="AJ73" s="279"/>
    </row>
    <row r="74" spans="27:36">
      <c r="AA74" s="279"/>
      <c r="AB74" s="279"/>
      <c r="AC74" s="279"/>
      <c r="AD74" s="279"/>
      <c r="AE74" s="279"/>
      <c r="AF74" s="279"/>
      <c r="AG74" s="279"/>
      <c r="AH74" s="279"/>
      <c r="AI74" s="279"/>
      <c r="AJ74" s="279"/>
    </row>
    <row r="75" spans="27:36">
      <c r="AA75" s="279"/>
      <c r="AB75" s="279"/>
      <c r="AC75" s="279"/>
      <c r="AD75" s="279"/>
      <c r="AE75" s="279"/>
      <c r="AF75" s="279"/>
      <c r="AG75" s="279"/>
      <c r="AH75" s="279"/>
      <c r="AI75" s="279"/>
      <c r="AJ75" s="279"/>
    </row>
    <row r="76" spans="27:36">
      <c r="AA76" s="279"/>
      <c r="AB76" s="279"/>
      <c r="AC76" s="279"/>
      <c r="AD76" s="279"/>
      <c r="AE76" s="279"/>
      <c r="AF76" s="279"/>
      <c r="AG76" s="279"/>
      <c r="AH76" s="279"/>
      <c r="AI76" s="279"/>
      <c r="AJ76" s="279"/>
    </row>
    <row r="77" spans="27:36">
      <c r="AA77" s="279"/>
      <c r="AB77" s="279"/>
      <c r="AC77" s="279"/>
      <c r="AD77" s="279"/>
      <c r="AE77" s="279"/>
      <c r="AF77" s="279"/>
      <c r="AG77" s="279"/>
      <c r="AH77" s="279"/>
      <c r="AI77" s="279"/>
      <c r="AJ77" s="279"/>
    </row>
    <row r="78" spans="27:36">
      <c r="AA78" s="279"/>
      <c r="AB78" s="279"/>
      <c r="AC78" s="279"/>
      <c r="AD78" s="279"/>
      <c r="AE78" s="279"/>
      <c r="AF78" s="279"/>
      <c r="AG78" s="279"/>
      <c r="AH78" s="279"/>
      <c r="AI78" s="279"/>
      <c r="AJ78" s="279"/>
    </row>
    <row r="79" spans="27:36">
      <c r="AA79" s="279"/>
      <c r="AB79" s="279"/>
      <c r="AC79" s="279"/>
      <c r="AD79" s="279"/>
      <c r="AE79" s="279"/>
      <c r="AF79" s="279"/>
      <c r="AG79" s="279"/>
      <c r="AH79" s="279"/>
      <c r="AI79" s="279"/>
      <c r="AJ79" s="279"/>
    </row>
    <row r="80" spans="27:36">
      <c r="AA80" s="279"/>
      <c r="AB80" s="279"/>
      <c r="AC80" s="279"/>
      <c r="AD80" s="279"/>
      <c r="AE80" s="279"/>
      <c r="AF80" s="279"/>
      <c r="AG80" s="279"/>
      <c r="AH80" s="279"/>
      <c r="AI80" s="279"/>
      <c r="AJ80" s="279"/>
    </row>
    <row r="81" spans="1:36">
      <c r="AA81" s="279"/>
      <c r="AB81" s="279"/>
      <c r="AC81" s="279"/>
      <c r="AD81" s="279"/>
      <c r="AE81" s="279"/>
      <c r="AF81" s="279"/>
      <c r="AG81" s="279"/>
      <c r="AH81" s="279"/>
      <c r="AI81" s="279"/>
      <c r="AJ81" s="279"/>
    </row>
    <row r="82" spans="1:36">
      <c r="AA82" s="279"/>
      <c r="AB82" s="279"/>
      <c r="AC82" s="279"/>
      <c r="AD82" s="279"/>
      <c r="AE82" s="279"/>
      <c r="AF82" s="279"/>
      <c r="AG82" s="279"/>
      <c r="AH82" s="279"/>
      <c r="AI82" s="279"/>
      <c r="AJ82" s="279"/>
    </row>
    <row r="83" spans="1:36">
      <c r="AA83" s="279"/>
      <c r="AB83" s="279"/>
      <c r="AC83" s="279"/>
      <c r="AD83" s="279"/>
      <c r="AE83" s="279"/>
      <c r="AF83" s="279"/>
      <c r="AG83" s="279"/>
      <c r="AH83" s="279"/>
      <c r="AI83" s="279"/>
      <c r="AJ83" s="279"/>
    </row>
    <row r="84" spans="1:36">
      <c r="AA84" s="279"/>
      <c r="AB84" s="279"/>
      <c r="AC84" s="279"/>
      <c r="AD84" s="279"/>
      <c r="AE84" s="279"/>
      <c r="AF84" s="279"/>
      <c r="AG84" s="279"/>
      <c r="AH84" s="279"/>
      <c r="AI84" s="279"/>
      <c r="AJ84" s="279"/>
    </row>
    <row r="85" spans="1:36">
      <c r="AA85" s="279"/>
      <c r="AB85" s="279"/>
      <c r="AC85" s="279"/>
      <c r="AD85" s="279"/>
      <c r="AE85" s="279"/>
      <c r="AF85" s="279"/>
      <c r="AG85" s="279"/>
      <c r="AH85" s="279"/>
      <c r="AI85" s="279"/>
      <c r="AJ85" s="279"/>
    </row>
    <row r="86" spans="1:36">
      <c r="AA86" s="279"/>
      <c r="AB86" s="279"/>
      <c r="AC86" s="279"/>
      <c r="AD86" s="279"/>
      <c r="AE86" s="279"/>
      <c r="AF86" s="279"/>
      <c r="AG86" s="279"/>
      <c r="AH86" s="279"/>
      <c r="AI86" s="279"/>
      <c r="AJ86" s="279"/>
    </row>
    <row r="87" spans="1:36">
      <c r="AA87" s="279"/>
      <c r="AB87" s="279"/>
      <c r="AC87" s="279"/>
      <c r="AD87" s="279"/>
      <c r="AE87" s="279"/>
      <c r="AF87" s="279"/>
      <c r="AG87" s="279"/>
      <c r="AH87" s="279"/>
      <c r="AI87" s="279"/>
      <c r="AJ87" s="279"/>
    </row>
    <row r="88" spans="1:36">
      <c r="AA88" s="279"/>
      <c r="AB88" s="279"/>
      <c r="AC88" s="279"/>
      <c r="AD88" s="279"/>
      <c r="AE88" s="279"/>
      <c r="AF88" s="279"/>
      <c r="AG88" s="279"/>
      <c r="AH88" s="279"/>
      <c r="AI88" s="279"/>
      <c r="AJ88" s="279"/>
    </row>
    <row r="89" spans="1:36">
      <c r="AA89" s="279"/>
      <c r="AB89" s="279"/>
      <c r="AC89" s="279"/>
      <c r="AD89" s="279"/>
      <c r="AE89" s="279"/>
      <c r="AF89" s="279"/>
      <c r="AG89" s="279"/>
      <c r="AH89" s="279"/>
      <c r="AI89" s="279"/>
      <c r="AJ89" s="279"/>
    </row>
    <row r="90" spans="1:36">
      <c r="AA90" s="279"/>
      <c r="AB90" s="279"/>
      <c r="AC90" s="279"/>
      <c r="AD90" s="279"/>
      <c r="AE90" s="279"/>
      <c r="AF90" s="279"/>
      <c r="AG90" s="279"/>
      <c r="AH90" s="279"/>
      <c r="AI90" s="279"/>
      <c r="AJ90" s="279"/>
    </row>
    <row r="91" spans="1:36">
      <c r="AA91" s="279"/>
      <c r="AB91" s="279"/>
      <c r="AC91" s="279"/>
      <c r="AD91" s="279"/>
      <c r="AE91" s="279"/>
      <c r="AF91" s="279"/>
      <c r="AG91" s="279"/>
      <c r="AH91" s="279"/>
      <c r="AI91" s="279"/>
      <c r="AJ91" s="279"/>
    </row>
    <row r="92" spans="1:36">
      <c r="A92" t="s">
        <v>152</v>
      </c>
      <c r="AA92" s="279"/>
      <c r="AB92" s="279"/>
      <c r="AC92" s="279"/>
      <c r="AD92" s="279"/>
      <c r="AE92" s="279"/>
      <c r="AF92" s="279"/>
      <c r="AG92" s="279"/>
      <c r="AH92" s="279"/>
      <c r="AI92" s="279"/>
      <c r="AJ92" s="279"/>
    </row>
    <row r="93" spans="1:36">
      <c r="B93" t="s">
        <v>153</v>
      </c>
      <c r="F93" t="s">
        <v>154</v>
      </c>
      <c r="AA93" s="279"/>
      <c r="AB93" s="279"/>
      <c r="AC93" s="279"/>
      <c r="AD93" s="279"/>
      <c r="AE93" s="279"/>
      <c r="AF93" s="279"/>
      <c r="AG93" s="279"/>
      <c r="AH93" s="279"/>
      <c r="AI93" s="279"/>
      <c r="AJ93" s="279"/>
    </row>
    <row r="94" spans="1:36">
      <c r="A94" t="s">
        <v>155</v>
      </c>
      <c r="B94" s="387" t="str">
        <f>HYPERLINK("#A135","1")</f>
        <v>1</v>
      </c>
      <c r="C94" t="s">
        <v>156</v>
      </c>
      <c r="F94" t="s">
        <v>157</v>
      </c>
      <c r="AA94" s="279"/>
      <c r="AB94" s="279"/>
      <c r="AC94" s="279"/>
      <c r="AD94" s="279"/>
      <c r="AE94" s="279"/>
      <c r="AF94" s="279"/>
      <c r="AG94" s="279"/>
      <c r="AH94" s="279"/>
      <c r="AI94" s="279"/>
      <c r="AJ94" s="279"/>
    </row>
    <row r="95" spans="1:36">
      <c r="B95" s="387" t="str">
        <f>HYPERLINK("#A181","2")</f>
        <v>2</v>
      </c>
      <c r="C95" t="s">
        <v>270</v>
      </c>
      <c r="F95" t="s">
        <v>272</v>
      </c>
      <c r="AA95" s="279"/>
      <c r="AB95" s="279"/>
      <c r="AC95" s="279"/>
      <c r="AD95" s="279"/>
      <c r="AE95" s="279"/>
      <c r="AF95" s="279"/>
      <c r="AG95" s="279"/>
      <c r="AH95" s="279"/>
      <c r="AI95" s="279"/>
      <c r="AJ95" s="279"/>
    </row>
    <row r="96" spans="1:36">
      <c r="B96" s="387" t="str">
        <f>HYPERLINK("#A24０","3")</f>
        <v>3</v>
      </c>
      <c r="C96" t="s">
        <v>271</v>
      </c>
      <c r="F96" t="s">
        <v>273</v>
      </c>
      <c r="AA96" s="279"/>
      <c r="AB96" s="279"/>
      <c r="AC96" s="279"/>
      <c r="AD96" s="279"/>
      <c r="AE96" s="279"/>
      <c r="AF96" s="279"/>
      <c r="AG96" s="279"/>
      <c r="AH96" s="279"/>
      <c r="AI96" s="279"/>
      <c r="AJ96" s="279"/>
    </row>
    <row r="97" spans="1:36">
      <c r="B97" s="387" t="str">
        <f>HYPERLINK("#A281","4")</f>
        <v>4</v>
      </c>
      <c r="C97" t="s">
        <v>160</v>
      </c>
      <c r="F97" t="s">
        <v>161</v>
      </c>
      <c r="AA97" s="279"/>
      <c r="AB97" s="279"/>
      <c r="AC97" s="279"/>
      <c r="AD97" s="279"/>
      <c r="AE97" s="279"/>
      <c r="AF97" s="279"/>
      <c r="AG97" s="279"/>
      <c r="AH97" s="279"/>
      <c r="AI97" s="279"/>
      <c r="AJ97" s="279"/>
    </row>
    <row r="98" spans="1:36">
      <c r="B98" s="387" t="str">
        <f>HYPERLINK("#A32２","5")</f>
        <v>5</v>
      </c>
      <c r="C98" t="s">
        <v>127</v>
      </c>
      <c r="F98" t="s">
        <v>162</v>
      </c>
      <c r="AA98" s="279"/>
      <c r="AB98" s="279"/>
      <c r="AC98" s="279"/>
      <c r="AD98" s="279"/>
      <c r="AE98" s="279"/>
      <c r="AF98" s="279"/>
      <c r="AG98" s="279"/>
      <c r="AH98" s="279"/>
      <c r="AI98" s="279"/>
      <c r="AJ98" s="279"/>
    </row>
    <row r="99" spans="1:36">
      <c r="B99" s="388"/>
      <c r="AA99" s="279"/>
      <c r="AB99" s="279"/>
      <c r="AC99" s="279"/>
      <c r="AD99" s="279"/>
      <c r="AE99" s="279"/>
      <c r="AF99" s="279"/>
      <c r="AG99" s="279"/>
      <c r="AH99" s="279"/>
      <c r="AI99" s="279"/>
      <c r="AJ99" s="279"/>
    </row>
    <row r="100" spans="1:36">
      <c r="A100" t="s">
        <v>163</v>
      </c>
      <c r="B100" s="387" t="str">
        <f>HYPERLINK("#A422","6")</f>
        <v>6</v>
      </c>
      <c r="C100" t="s">
        <v>274</v>
      </c>
      <c r="G100" t="s">
        <v>272</v>
      </c>
      <c r="AA100" s="279"/>
      <c r="AB100" s="279"/>
      <c r="AC100" s="279"/>
      <c r="AD100" s="279"/>
      <c r="AE100" s="279"/>
      <c r="AF100" s="279"/>
      <c r="AG100" s="279"/>
      <c r="AH100" s="279"/>
      <c r="AI100" s="279"/>
      <c r="AJ100" s="279"/>
    </row>
    <row r="101" spans="1:36">
      <c r="B101" s="387" t="str">
        <f>HYPERLINK("#A477","7")</f>
        <v>7</v>
      </c>
      <c r="C101" t="s">
        <v>275</v>
      </c>
      <c r="G101" t="s">
        <v>273</v>
      </c>
      <c r="AA101" s="279"/>
      <c r="AB101" s="279"/>
      <c r="AC101" s="279"/>
      <c r="AD101" s="279"/>
      <c r="AE101" s="279"/>
      <c r="AF101" s="279"/>
      <c r="AG101" s="279"/>
      <c r="AH101" s="279"/>
      <c r="AI101" s="279"/>
      <c r="AJ101" s="279"/>
    </row>
    <row r="102" spans="1:36">
      <c r="B102" s="387" t="str">
        <f>HYPERLINK("#A518","8")</f>
        <v>8</v>
      </c>
      <c r="C102" t="s">
        <v>128</v>
      </c>
      <c r="G102" t="s">
        <v>161</v>
      </c>
      <c r="AA102" s="279"/>
      <c r="AB102" s="279"/>
      <c r="AC102" s="279"/>
      <c r="AD102" s="279"/>
      <c r="AE102" s="279"/>
      <c r="AF102" s="279"/>
      <c r="AG102" s="279"/>
      <c r="AH102" s="279"/>
      <c r="AI102" s="279"/>
      <c r="AJ102" s="279"/>
    </row>
    <row r="103" spans="1:36">
      <c r="B103" s="387" t="str">
        <f>HYPERLINK("#A558","9")</f>
        <v>9</v>
      </c>
      <c r="C103" t="s">
        <v>164</v>
      </c>
      <c r="G103" t="s">
        <v>157</v>
      </c>
      <c r="AA103" s="279"/>
      <c r="AB103" s="279"/>
      <c r="AC103" s="279"/>
      <c r="AD103" s="288"/>
      <c r="AE103" s="288"/>
      <c r="AF103" s="288"/>
      <c r="AG103" s="288"/>
      <c r="AH103" s="279"/>
      <c r="AI103" s="279"/>
      <c r="AJ103" s="279"/>
    </row>
    <row r="104" spans="1:36">
      <c r="B104" s="387" t="str">
        <f>HYPERLINK("#A602","10")</f>
        <v>10</v>
      </c>
      <c r="C104" t="s">
        <v>165</v>
      </c>
      <c r="G104" t="s">
        <v>166</v>
      </c>
      <c r="AA104" s="279"/>
      <c r="AB104" s="279"/>
      <c r="AC104" s="279"/>
      <c r="AD104" s="288"/>
      <c r="AE104" s="288"/>
      <c r="AF104" s="288"/>
      <c r="AG104" s="288"/>
      <c r="AH104" s="279"/>
      <c r="AI104" s="279"/>
      <c r="AJ104" s="279"/>
    </row>
    <row r="105" spans="1:36">
      <c r="B105" s="387" t="str">
        <f>HYPERLINK("#A643","11")</f>
        <v>11</v>
      </c>
      <c r="C105" t="s">
        <v>167</v>
      </c>
      <c r="H105" t="s">
        <v>168</v>
      </c>
      <c r="AA105" s="279"/>
      <c r="AB105" s="279"/>
      <c r="AC105" s="288"/>
      <c r="AD105" s="279"/>
      <c r="AE105" s="279"/>
      <c r="AF105" s="279"/>
      <c r="AG105" s="279"/>
      <c r="AH105" s="279"/>
      <c r="AI105" s="279"/>
      <c r="AJ105" s="279"/>
    </row>
    <row r="106" spans="1:36">
      <c r="B106" s="387" t="str">
        <f>HYPERLINK("#A690","12")</f>
        <v>12</v>
      </c>
      <c r="C106" t="s">
        <v>169</v>
      </c>
      <c r="AA106" s="279"/>
      <c r="AB106" s="279"/>
      <c r="AC106" s="288"/>
      <c r="AD106" s="279"/>
      <c r="AE106" s="279"/>
      <c r="AF106" s="279"/>
      <c r="AG106" s="279"/>
      <c r="AH106" s="279"/>
      <c r="AI106" s="279"/>
      <c r="AJ106" s="279"/>
    </row>
    <row r="107" spans="1:36">
      <c r="B107" s="387" t="str">
        <f>HYPERLINK("#A733","13")</f>
        <v>13</v>
      </c>
      <c r="C107" t="s">
        <v>170</v>
      </c>
      <c r="H107" t="s">
        <v>171</v>
      </c>
      <c r="AA107" s="279"/>
      <c r="AB107" s="279"/>
      <c r="AC107" s="279"/>
      <c r="AD107" s="279"/>
      <c r="AE107" s="279"/>
      <c r="AF107" s="279"/>
      <c r="AG107" s="279"/>
      <c r="AH107" s="279"/>
      <c r="AI107" s="279"/>
      <c r="AJ107" s="279"/>
    </row>
    <row r="108" spans="1:36">
      <c r="B108" s="387" t="str">
        <f>HYPERLINK("#A763","14")</f>
        <v>14</v>
      </c>
      <c r="C108" t="s">
        <v>172</v>
      </c>
      <c r="G108" t="s">
        <v>173</v>
      </c>
      <c r="AA108" s="279"/>
      <c r="AB108" s="279"/>
      <c r="AC108" s="279"/>
      <c r="AD108" s="279"/>
      <c r="AE108" s="279"/>
      <c r="AF108" s="279"/>
      <c r="AG108" s="279"/>
      <c r="AH108" s="279"/>
      <c r="AI108" s="279"/>
      <c r="AJ108" s="279"/>
    </row>
    <row r="109" spans="1:36">
      <c r="B109" s="449"/>
      <c r="AA109" s="279"/>
      <c r="AB109" s="279"/>
      <c r="AC109" s="279"/>
      <c r="AD109" s="279"/>
      <c r="AE109" s="279"/>
      <c r="AF109" s="279"/>
      <c r="AG109" s="279"/>
      <c r="AH109" s="279"/>
      <c r="AI109" s="279"/>
      <c r="AJ109" s="279"/>
    </row>
    <row r="110" spans="1:36">
      <c r="B110" s="387">
        <v>15</v>
      </c>
      <c r="C110" t="s">
        <v>295</v>
      </c>
      <c r="AA110" s="279"/>
      <c r="AB110" s="279"/>
      <c r="AC110" s="279"/>
      <c r="AD110" s="279"/>
      <c r="AE110" s="279"/>
      <c r="AF110" s="279"/>
      <c r="AG110" s="279"/>
      <c r="AH110" s="279"/>
      <c r="AI110" s="279"/>
      <c r="AJ110" s="279"/>
    </row>
    <row r="112" spans="1:36" ht="17.25">
      <c r="A112" s="35" t="s">
        <v>99</v>
      </c>
    </row>
    <row r="114" spans="1:16">
      <c r="A114" s="127" t="s">
        <v>81</v>
      </c>
      <c r="C114" s="389" t="s">
        <v>174</v>
      </c>
      <c r="E114" s="390"/>
      <c r="F114" s="279"/>
      <c r="G114" s="279"/>
      <c r="H114" s="279" t="s">
        <v>175</v>
      </c>
      <c r="I114" s="279"/>
      <c r="J114" s="279"/>
      <c r="K114" s="279"/>
      <c r="L114" s="279"/>
      <c r="M114" s="279"/>
    </row>
    <row r="116" spans="1:16">
      <c r="D116" s="230"/>
      <c r="E116" s="230"/>
      <c r="F116" s="288"/>
      <c r="G116" s="288"/>
      <c r="H116" s="288"/>
      <c r="I116" s="288"/>
      <c r="J116" s="279"/>
    </row>
    <row r="118" spans="1:16">
      <c r="B118" t="s">
        <v>56</v>
      </c>
    </row>
    <row r="119" spans="1:16">
      <c r="B119" t="s">
        <v>276</v>
      </c>
    </row>
    <row r="120" spans="1:16">
      <c r="A120" s="127"/>
      <c r="B120" t="s">
        <v>100</v>
      </c>
    </row>
    <row r="122" spans="1:16" ht="17.25">
      <c r="A122" s="126">
        <v>1</v>
      </c>
      <c r="B122" s="127" t="s">
        <v>74</v>
      </c>
      <c r="D122" s="127" t="s">
        <v>120</v>
      </c>
      <c r="E122" t="s">
        <v>80</v>
      </c>
    </row>
    <row r="123" spans="1:16">
      <c r="E123" s="391" t="s">
        <v>176</v>
      </c>
      <c r="H123" s="392"/>
      <c r="P123" t="s">
        <v>82</v>
      </c>
    </row>
    <row r="124" spans="1:16">
      <c r="C124" s="127" t="s">
        <v>84</v>
      </c>
      <c r="M124" s="127" t="s">
        <v>85</v>
      </c>
      <c r="P124" s="127" t="s">
        <v>83</v>
      </c>
    </row>
    <row r="128" spans="1:16">
      <c r="A128" s="129"/>
    </row>
    <row r="144" spans="17:17">
      <c r="Q144" s="130"/>
    </row>
    <row r="155" spans="1:19" ht="14.25">
      <c r="A155" s="125">
        <v>5</v>
      </c>
    </row>
    <row r="156" spans="1:19">
      <c r="B156" s="127" t="s">
        <v>86</v>
      </c>
    </row>
    <row r="158" spans="1:19">
      <c r="A158" s="130"/>
    </row>
    <row r="159" spans="1:19">
      <c r="B159" s="130"/>
      <c r="C159" s="130"/>
      <c r="D159" s="130"/>
      <c r="E159" s="130"/>
      <c r="F159" s="130"/>
      <c r="M159" t="s">
        <v>87</v>
      </c>
      <c r="S159" t="s">
        <v>88</v>
      </c>
    </row>
    <row r="160" spans="1:19">
      <c r="B160" s="130"/>
      <c r="C160" s="130"/>
      <c r="D160" s="130"/>
      <c r="E160" s="130"/>
      <c r="F160" s="130"/>
    </row>
    <row r="161" spans="1:24" ht="17.25">
      <c r="A161" s="126">
        <v>2</v>
      </c>
      <c r="B161" s="130" t="s">
        <v>278</v>
      </c>
      <c r="C161" s="130"/>
      <c r="D161" s="130"/>
      <c r="E161" s="391" t="s">
        <v>176</v>
      </c>
      <c r="F161" s="130"/>
    </row>
    <row r="162" spans="1:24">
      <c r="B162" s="130"/>
      <c r="C162" s="130"/>
      <c r="D162" s="130"/>
      <c r="E162" s="130"/>
      <c r="F162" s="130"/>
    </row>
    <row r="163" spans="1:24">
      <c r="B163" s="130"/>
      <c r="C163" s="130"/>
      <c r="D163" s="130"/>
      <c r="E163" s="130"/>
      <c r="F163" s="130"/>
    </row>
    <row r="164" spans="1:24">
      <c r="B164" s="130"/>
      <c r="C164" s="130"/>
      <c r="D164" s="130"/>
      <c r="E164" s="130"/>
      <c r="F164" s="130"/>
    </row>
    <row r="165" spans="1:24" ht="18" thickBot="1">
      <c r="A165" s="126">
        <v>2</v>
      </c>
      <c r="B165" s="127" t="s">
        <v>158</v>
      </c>
      <c r="E165" s="389" t="s">
        <v>159</v>
      </c>
      <c r="G165" s="125"/>
      <c r="H165" s="391" t="s">
        <v>176</v>
      </c>
      <c r="K165" s="279" t="s">
        <v>177</v>
      </c>
      <c r="L165" s="279"/>
      <c r="M165" s="279"/>
      <c r="N165" s="279"/>
      <c r="O165" s="279"/>
      <c r="P165" s="279"/>
      <c r="Q165" s="279"/>
      <c r="R165" s="279"/>
      <c r="S165" s="279"/>
      <c r="T165" s="279"/>
      <c r="U165" s="279"/>
      <c r="V165" s="279"/>
      <c r="W165" s="279"/>
    </row>
    <row r="166" spans="1:24">
      <c r="K166" s="263"/>
      <c r="L166" s="285"/>
      <c r="M166" s="285"/>
      <c r="N166" s="285"/>
      <c r="O166" s="285"/>
      <c r="P166" s="285"/>
      <c r="Q166" s="285"/>
      <c r="R166" s="285"/>
      <c r="S166" s="285"/>
      <c r="T166" s="285"/>
      <c r="U166" s="285"/>
      <c r="V166" s="285"/>
      <c r="W166" s="264"/>
      <c r="X166" s="279"/>
    </row>
    <row r="167" spans="1:24">
      <c r="K167" s="265"/>
      <c r="L167" s="279"/>
      <c r="M167" s="279" t="s">
        <v>178</v>
      </c>
      <c r="N167" s="279"/>
      <c r="O167" s="279"/>
      <c r="P167" s="279"/>
      <c r="Q167" s="279"/>
      <c r="R167" s="279"/>
      <c r="S167" s="279"/>
      <c r="T167" s="279"/>
      <c r="U167" s="279"/>
      <c r="V167" s="279"/>
      <c r="W167" s="266"/>
      <c r="X167" s="279"/>
    </row>
    <row r="168" spans="1:24">
      <c r="K168" s="265"/>
      <c r="L168" s="279"/>
      <c r="M168" s="279"/>
      <c r="N168" s="279"/>
      <c r="O168" s="279"/>
      <c r="P168" s="279"/>
      <c r="Q168" s="279"/>
      <c r="R168" s="279"/>
      <c r="S168" s="279"/>
      <c r="T168" s="279"/>
      <c r="U168" s="279"/>
      <c r="V168" s="279"/>
      <c r="W168" s="266"/>
      <c r="X168" s="279"/>
    </row>
    <row r="169" spans="1:24">
      <c r="K169" s="265"/>
      <c r="L169" s="279"/>
      <c r="M169" s="279"/>
      <c r="N169" s="279"/>
      <c r="O169" s="279"/>
      <c r="P169" s="279"/>
      <c r="Q169" s="279"/>
      <c r="R169" s="279"/>
      <c r="S169" s="279"/>
      <c r="T169" s="279"/>
      <c r="U169" s="279"/>
      <c r="V169" s="279"/>
      <c r="W169" s="266"/>
      <c r="X169" s="279"/>
    </row>
    <row r="170" spans="1:24">
      <c r="K170" s="265"/>
      <c r="L170" s="279"/>
      <c r="M170" s="279"/>
      <c r="N170" s="279"/>
      <c r="O170" s="279"/>
      <c r="P170" s="279"/>
      <c r="Q170" s="279"/>
      <c r="R170" s="279"/>
      <c r="S170" s="279"/>
      <c r="T170" s="279"/>
      <c r="U170" s="279"/>
      <c r="V170" s="279"/>
      <c r="W170" s="266"/>
      <c r="X170" s="279"/>
    </row>
    <row r="171" spans="1:24">
      <c r="K171" s="265"/>
      <c r="L171" s="279"/>
      <c r="M171" s="279"/>
      <c r="N171" s="279"/>
      <c r="O171" s="279"/>
      <c r="P171" s="279"/>
      <c r="Q171" s="279"/>
      <c r="R171" s="279"/>
      <c r="S171" s="279"/>
      <c r="T171" s="279"/>
      <c r="U171" s="279"/>
      <c r="V171" s="279"/>
      <c r="W171" s="266"/>
      <c r="X171" s="279"/>
    </row>
    <row r="172" spans="1:24">
      <c r="K172" s="265"/>
      <c r="L172" s="279"/>
      <c r="M172" s="279"/>
      <c r="N172" s="279"/>
      <c r="O172" s="279"/>
      <c r="P172" s="279"/>
      <c r="Q172" s="279"/>
      <c r="R172" s="279"/>
      <c r="S172" s="279"/>
      <c r="T172" s="279"/>
      <c r="U172" s="279"/>
      <c r="V172" s="279"/>
      <c r="W172" s="266"/>
      <c r="X172" s="279"/>
    </row>
    <row r="173" spans="1:24">
      <c r="K173" s="265"/>
      <c r="L173" s="279"/>
      <c r="M173" s="279"/>
      <c r="N173" s="279"/>
      <c r="O173" s="279"/>
      <c r="P173" s="279"/>
      <c r="Q173" s="279"/>
      <c r="R173" s="279"/>
      <c r="S173" s="279"/>
      <c r="T173" s="279"/>
      <c r="U173" s="279"/>
      <c r="V173" s="279"/>
      <c r="W173" s="266"/>
      <c r="X173" s="279"/>
    </row>
    <row r="174" spans="1:24">
      <c r="K174" s="265"/>
      <c r="L174" s="279"/>
      <c r="M174" s="279"/>
      <c r="N174" s="279"/>
      <c r="O174" s="279"/>
      <c r="P174" s="279"/>
      <c r="Q174" s="279"/>
      <c r="R174" s="279"/>
      <c r="S174" s="279"/>
      <c r="T174" s="279"/>
      <c r="U174" s="279"/>
      <c r="V174" s="279"/>
      <c r="W174" s="266"/>
      <c r="X174" s="279"/>
    </row>
    <row r="175" spans="1:24">
      <c r="K175" s="265"/>
      <c r="L175" s="279"/>
      <c r="M175" s="279"/>
      <c r="N175" s="279"/>
      <c r="O175" s="279"/>
      <c r="P175" s="279"/>
      <c r="Q175" s="279"/>
      <c r="R175" s="279"/>
      <c r="S175" s="279"/>
      <c r="T175" s="279"/>
      <c r="U175" s="279"/>
      <c r="V175" s="279"/>
      <c r="W175" s="266"/>
      <c r="X175" s="279"/>
    </row>
    <row r="176" spans="1:24">
      <c r="K176" s="265"/>
      <c r="L176" s="279"/>
      <c r="M176" s="279"/>
      <c r="N176" s="279"/>
      <c r="O176" s="279"/>
      <c r="P176" s="279"/>
      <c r="Q176" s="279"/>
      <c r="R176" s="279"/>
      <c r="S176" s="279"/>
      <c r="T176" s="279"/>
      <c r="U176" s="279"/>
      <c r="V176" s="279"/>
      <c r="W176" s="266"/>
      <c r="X176" s="279"/>
    </row>
    <row r="177" spans="1:24">
      <c r="K177" s="265" t="s">
        <v>179</v>
      </c>
      <c r="L177" s="279"/>
      <c r="M177" s="279"/>
      <c r="N177" s="279"/>
      <c r="O177" s="279"/>
      <c r="P177" s="279"/>
      <c r="Q177" s="279"/>
      <c r="R177" s="279"/>
      <c r="S177" s="279"/>
      <c r="T177" s="279"/>
      <c r="U177" s="279"/>
      <c r="V177" s="279"/>
      <c r="W177" s="266"/>
      <c r="X177" s="279"/>
    </row>
    <row r="178" spans="1:24">
      <c r="K178" s="265"/>
      <c r="L178" s="279"/>
      <c r="M178" s="279"/>
      <c r="N178" s="279"/>
      <c r="O178" s="279" t="s">
        <v>180</v>
      </c>
      <c r="P178" s="279"/>
      <c r="Q178" s="279"/>
      <c r="R178" s="279"/>
      <c r="S178" s="279"/>
      <c r="T178" s="279"/>
      <c r="U178" s="279"/>
      <c r="V178" s="279"/>
      <c r="W178" s="266"/>
      <c r="X178" s="279"/>
    </row>
    <row r="179" spans="1:24">
      <c r="K179" s="265"/>
      <c r="L179" s="279"/>
      <c r="M179" s="279"/>
      <c r="N179" s="279"/>
      <c r="O179" s="279" t="s">
        <v>181</v>
      </c>
      <c r="P179" s="279"/>
      <c r="Q179" s="279"/>
      <c r="R179" s="279"/>
      <c r="S179" s="279"/>
      <c r="T179" s="279"/>
      <c r="U179" s="279"/>
      <c r="V179" s="279"/>
      <c r="W179" s="266"/>
      <c r="X179" s="279"/>
    </row>
    <row r="180" spans="1:24">
      <c r="K180" s="265"/>
      <c r="L180" s="279"/>
      <c r="M180" s="279"/>
      <c r="N180" s="279"/>
      <c r="O180" s="279"/>
      <c r="P180" s="279"/>
      <c r="Q180" s="279"/>
      <c r="R180" s="279"/>
      <c r="S180" s="279"/>
      <c r="T180" s="279"/>
      <c r="U180" s="279"/>
      <c r="V180" s="279"/>
      <c r="W180" s="266"/>
      <c r="X180" s="279"/>
    </row>
    <row r="181" spans="1:24">
      <c r="K181" s="265"/>
      <c r="L181" s="279"/>
      <c r="M181" s="279"/>
      <c r="N181" s="279"/>
      <c r="O181" s="279"/>
      <c r="P181" s="279"/>
      <c r="Q181" s="279"/>
      <c r="R181" s="279"/>
      <c r="S181" s="279"/>
      <c r="T181" s="279"/>
      <c r="U181" s="279"/>
      <c r="V181" s="279"/>
      <c r="W181" s="266"/>
      <c r="X181" s="279"/>
    </row>
    <row r="182" spans="1:24">
      <c r="K182" s="265"/>
      <c r="L182" s="279"/>
      <c r="M182" s="279"/>
      <c r="N182" s="279"/>
      <c r="O182" s="279"/>
      <c r="P182" s="279"/>
      <c r="Q182" s="279"/>
      <c r="R182" s="279"/>
      <c r="S182" s="279"/>
      <c r="T182" s="279"/>
      <c r="U182" s="279"/>
      <c r="V182" s="279"/>
      <c r="W182" s="266"/>
      <c r="X182" s="279"/>
    </row>
    <row r="183" spans="1:24">
      <c r="K183" s="265"/>
      <c r="L183" s="279"/>
      <c r="M183" s="279"/>
      <c r="N183" s="279"/>
      <c r="O183" s="279"/>
      <c r="P183" s="279"/>
      <c r="Q183" s="279"/>
      <c r="R183" s="279"/>
      <c r="S183" s="279"/>
      <c r="T183" s="279"/>
      <c r="U183" s="279"/>
      <c r="V183" s="279"/>
      <c r="W183" s="266"/>
      <c r="X183" s="279"/>
    </row>
    <row r="184" spans="1:24">
      <c r="K184" s="265"/>
      <c r="L184" s="279"/>
      <c r="M184" s="279"/>
      <c r="N184" s="279"/>
      <c r="O184" s="279"/>
      <c r="P184" s="279"/>
      <c r="Q184" s="279"/>
      <c r="R184" s="279"/>
      <c r="S184" s="279"/>
      <c r="T184" s="279"/>
      <c r="U184" s="279"/>
      <c r="V184" s="279"/>
      <c r="W184" s="266"/>
      <c r="X184" s="279"/>
    </row>
    <row r="185" spans="1:24">
      <c r="K185" s="265"/>
      <c r="L185" s="279"/>
      <c r="M185" s="279"/>
      <c r="N185" s="279"/>
      <c r="O185" s="279"/>
      <c r="P185" s="279"/>
      <c r="Q185" s="279"/>
      <c r="R185" s="279"/>
      <c r="S185" s="279"/>
      <c r="T185" s="279"/>
      <c r="U185" s="279"/>
      <c r="V185" s="279"/>
      <c r="W185" s="266"/>
      <c r="X185" s="279"/>
    </row>
    <row r="186" spans="1:24">
      <c r="B186" t="s">
        <v>182</v>
      </c>
      <c r="K186" s="265"/>
      <c r="L186" s="279"/>
      <c r="M186" s="279"/>
      <c r="N186" s="279"/>
      <c r="O186" s="279"/>
      <c r="P186" s="279"/>
      <c r="Q186" s="279"/>
      <c r="R186" s="279" t="s">
        <v>183</v>
      </c>
      <c r="S186" s="279"/>
      <c r="T186" s="279"/>
      <c r="U186" s="279"/>
      <c r="V186" s="279"/>
      <c r="W186" s="266"/>
      <c r="X186" s="279"/>
    </row>
    <row r="187" spans="1:24">
      <c r="B187" t="s">
        <v>184</v>
      </c>
      <c r="K187" s="265"/>
      <c r="L187" s="279"/>
      <c r="M187" s="279"/>
      <c r="N187" s="279"/>
      <c r="O187" s="279"/>
      <c r="P187" s="279"/>
      <c r="Q187" s="279"/>
      <c r="R187" s="279" t="s">
        <v>185</v>
      </c>
      <c r="S187" s="279"/>
      <c r="T187" s="279"/>
      <c r="U187" s="279"/>
      <c r="V187" s="279"/>
      <c r="W187" s="266"/>
      <c r="X187" s="279"/>
    </row>
    <row r="188" spans="1:24">
      <c r="K188" s="265"/>
      <c r="L188" s="279"/>
      <c r="M188" s="279"/>
      <c r="N188" s="279"/>
      <c r="O188" s="279"/>
      <c r="P188" s="279"/>
      <c r="Q188" s="279"/>
      <c r="R188" s="279"/>
      <c r="S188" s="279"/>
      <c r="T188" s="279"/>
      <c r="U188" s="279"/>
      <c r="V188" s="279"/>
      <c r="W188" s="266"/>
      <c r="X188" s="279"/>
    </row>
    <row r="189" spans="1:24">
      <c r="A189" t="s">
        <v>281</v>
      </c>
      <c r="K189" s="265"/>
      <c r="L189" s="279"/>
      <c r="M189" s="279"/>
      <c r="N189" s="279"/>
      <c r="O189" s="279"/>
      <c r="P189" s="279"/>
      <c r="Q189" s="279"/>
      <c r="R189" s="279"/>
      <c r="S189" s="279"/>
      <c r="T189" s="279"/>
      <c r="U189" s="279"/>
      <c r="V189" s="279"/>
      <c r="W189" s="266"/>
      <c r="X189" s="279"/>
    </row>
    <row r="190" spans="1:24">
      <c r="A190" t="s">
        <v>282</v>
      </c>
      <c r="K190" s="265"/>
      <c r="L190" s="279"/>
      <c r="M190" s="279"/>
      <c r="N190" s="279"/>
      <c r="O190" s="279"/>
      <c r="P190" s="279"/>
      <c r="Q190" s="279"/>
      <c r="R190" s="279"/>
      <c r="S190" s="279"/>
      <c r="T190" s="279"/>
      <c r="U190" s="279"/>
      <c r="V190" s="279"/>
      <c r="W190" s="266"/>
      <c r="X190" s="279"/>
    </row>
    <row r="191" spans="1:24">
      <c r="A191" t="s">
        <v>283</v>
      </c>
      <c r="K191" s="265"/>
      <c r="L191" s="279"/>
      <c r="M191" s="279"/>
      <c r="N191" s="279"/>
      <c r="O191" s="279"/>
      <c r="P191" s="279"/>
      <c r="Q191" s="279"/>
      <c r="R191" s="279"/>
      <c r="S191" s="279"/>
      <c r="T191" s="279"/>
      <c r="U191" s="279"/>
      <c r="V191" s="279"/>
      <c r="W191" s="266"/>
      <c r="X191" s="279"/>
    </row>
    <row r="192" spans="1:24">
      <c r="K192" s="265"/>
      <c r="L192" s="279"/>
      <c r="M192" s="279"/>
      <c r="N192" s="279"/>
      <c r="O192" s="279"/>
      <c r="P192" s="279"/>
      <c r="Q192" s="279"/>
      <c r="R192" s="279"/>
      <c r="S192" s="279"/>
      <c r="T192" s="279"/>
      <c r="U192" s="279"/>
      <c r="V192" s="279"/>
      <c r="W192" s="266"/>
      <c r="X192" s="279"/>
    </row>
    <row r="193" spans="1:24">
      <c r="A193" t="s">
        <v>285</v>
      </c>
      <c r="K193" s="265"/>
      <c r="L193" s="279"/>
      <c r="M193" s="279"/>
      <c r="N193" s="279"/>
      <c r="O193" s="279"/>
      <c r="P193" s="279"/>
      <c r="Q193" s="279"/>
      <c r="R193" s="279"/>
      <c r="S193" s="279"/>
      <c r="T193" s="279"/>
      <c r="U193" s="279"/>
      <c r="V193" s="279"/>
      <c r="W193" s="266"/>
      <c r="X193" s="279"/>
    </row>
    <row r="194" spans="1:24" ht="14.25" thickBot="1">
      <c r="A194" t="s">
        <v>284</v>
      </c>
      <c r="K194" s="267"/>
      <c r="L194" s="287"/>
      <c r="M194" s="287"/>
      <c r="N194" s="287"/>
      <c r="O194" s="287"/>
      <c r="P194" s="287"/>
      <c r="Q194" s="287"/>
      <c r="R194" s="287"/>
      <c r="S194" s="287"/>
      <c r="T194" s="287"/>
      <c r="U194" s="287"/>
      <c r="V194" s="287"/>
      <c r="W194" s="268"/>
      <c r="X194" s="279"/>
    </row>
    <row r="195" spans="1:24">
      <c r="K195" s="279"/>
      <c r="L195" s="279"/>
      <c r="M195" s="279"/>
      <c r="N195" s="279"/>
      <c r="O195" s="279"/>
      <c r="P195" s="279"/>
      <c r="Q195" s="279"/>
      <c r="R195" s="279"/>
      <c r="S195" s="279"/>
      <c r="T195" s="279"/>
      <c r="U195" s="279"/>
      <c r="V195" s="279"/>
      <c r="W195" s="279"/>
      <c r="X195" s="279"/>
    </row>
    <row r="196" spans="1:24">
      <c r="L196" t="s">
        <v>279</v>
      </c>
      <c r="O196" t="s">
        <v>280</v>
      </c>
    </row>
    <row r="216" spans="1:22">
      <c r="Q216" t="s">
        <v>89</v>
      </c>
      <c r="V216" t="s">
        <v>186</v>
      </c>
    </row>
    <row r="218" spans="1:22">
      <c r="A218" s="124">
        <v>3</v>
      </c>
      <c r="B218" s="127" t="s">
        <v>286</v>
      </c>
      <c r="G218" s="393" t="s">
        <v>176</v>
      </c>
    </row>
    <row r="220" spans="1:22">
      <c r="A220" s="394" t="s">
        <v>187</v>
      </c>
    </row>
    <row r="221" spans="1:22">
      <c r="A221" s="124"/>
    </row>
    <row r="222" spans="1:22">
      <c r="A222" s="124"/>
    </row>
    <row r="223" spans="1:22">
      <c r="A223" s="124"/>
      <c r="D223" t="s">
        <v>287</v>
      </c>
    </row>
    <row r="224" spans="1:22">
      <c r="A224" s="124"/>
    </row>
    <row r="225" spans="1:12">
      <c r="A225" s="124"/>
    </row>
    <row r="226" spans="1:12">
      <c r="A226" s="124"/>
    </row>
    <row r="227" spans="1:12">
      <c r="A227" s="124"/>
    </row>
    <row r="228" spans="1:12">
      <c r="A228" s="124"/>
    </row>
    <row r="229" spans="1:12">
      <c r="A229" s="124"/>
      <c r="E229" s="230"/>
    </row>
    <row r="230" spans="1:12">
      <c r="E230" s="230"/>
    </row>
    <row r="231" spans="1:12" ht="14.25">
      <c r="A231" s="125"/>
    </row>
    <row r="232" spans="1:12">
      <c r="B232" s="127"/>
    </row>
    <row r="233" spans="1:12">
      <c r="A233" s="130"/>
      <c r="B233" s="130"/>
      <c r="C233" s="130"/>
      <c r="D233" s="130"/>
      <c r="E233" s="130"/>
      <c r="F233" s="130"/>
      <c r="G233" s="130"/>
      <c r="H233" s="130"/>
      <c r="I233" s="127" t="s">
        <v>84</v>
      </c>
      <c r="J233" s="130"/>
      <c r="L233" s="127" t="s">
        <v>85</v>
      </c>
    </row>
    <row r="256" spans="3:13">
      <c r="C256" t="s">
        <v>57</v>
      </c>
      <c r="M256" s="137" t="s">
        <v>104</v>
      </c>
    </row>
    <row r="259" spans="1:16">
      <c r="P259" s="137"/>
    </row>
    <row r="260" spans="1:16">
      <c r="A260" s="124">
        <v>4</v>
      </c>
      <c r="B260" s="127" t="s">
        <v>188</v>
      </c>
      <c r="G260" s="393" t="s">
        <v>176</v>
      </c>
    </row>
    <row r="261" spans="1:16">
      <c r="A261" s="124"/>
    </row>
    <row r="262" spans="1:16">
      <c r="A262" s="394" t="s">
        <v>187</v>
      </c>
      <c r="B262" s="127"/>
    </row>
    <row r="263" spans="1:16">
      <c r="A263" s="124"/>
      <c r="B263" s="127"/>
    </row>
    <row r="264" spans="1:16">
      <c r="A264" s="124"/>
      <c r="B264" s="127"/>
      <c r="F264" t="s">
        <v>183</v>
      </c>
    </row>
    <row r="265" spans="1:16">
      <c r="A265" s="124"/>
      <c r="B265" s="127"/>
    </row>
    <row r="266" spans="1:16">
      <c r="A266" s="124"/>
      <c r="B266" s="127"/>
    </row>
    <row r="267" spans="1:16">
      <c r="A267" s="124"/>
      <c r="B267" s="127"/>
    </row>
    <row r="268" spans="1:16">
      <c r="A268" s="124"/>
      <c r="B268" s="127"/>
    </row>
    <row r="269" spans="1:16">
      <c r="A269" s="124"/>
      <c r="B269" s="127"/>
      <c r="D269" s="127"/>
    </row>
    <row r="270" spans="1:16">
      <c r="A270" s="124"/>
      <c r="B270" s="127"/>
      <c r="D270" s="127"/>
    </row>
    <row r="271" spans="1:16">
      <c r="A271" s="124"/>
      <c r="B271" s="127"/>
      <c r="D271" s="127"/>
    </row>
    <row r="272" spans="1:16">
      <c r="A272" s="395"/>
      <c r="B272" s="127"/>
      <c r="D272" s="127"/>
      <c r="L272" t="s">
        <v>85</v>
      </c>
    </row>
    <row r="273" spans="1:12">
      <c r="A273" s="124"/>
      <c r="B273" s="286"/>
      <c r="C273" s="130"/>
      <c r="D273" s="286"/>
      <c r="E273" s="130"/>
      <c r="F273" s="130"/>
      <c r="G273" s="130"/>
      <c r="H273" t="s">
        <v>84</v>
      </c>
    </row>
    <row r="274" spans="1:12">
      <c r="B274" s="127"/>
      <c r="I274" s="127"/>
      <c r="L274" s="127" t="s">
        <v>85</v>
      </c>
    </row>
    <row r="291" spans="1:13">
      <c r="M291" s="129" t="s">
        <v>91</v>
      </c>
    </row>
    <row r="297" spans="1:13">
      <c r="K297" s="137" t="s">
        <v>189</v>
      </c>
    </row>
    <row r="298" spans="1:13" ht="14.25">
      <c r="A298" s="125">
        <v>5</v>
      </c>
      <c r="B298" s="127" t="s">
        <v>190</v>
      </c>
      <c r="I298" s="393" t="s">
        <v>176</v>
      </c>
      <c r="K298" s="137" t="s">
        <v>92</v>
      </c>
    </row>
    <row r="299" spans="1:13" ht="14.25">
      <c r="A299" s="125"/>
      <c r="B299" s="127"/>
      <c r="I299" s="396"/>
      <c r="K299" s="137"/>
    </row>
    <row r="300" spans="1:13">
      <c r="A300" s="394" t="s">
        <v>187</v>
      </c>
      <c r="K300" s="137"/>
    </row>
    <row r="301" spans="1:13">
      <c r="B301" s="127"/>
      <c r="D301" t="s">
        <v>191</v>
      </c>
      <c r="K301" s="137"/>
    </row>
    <row r="302" spans="1:13">
      <c r="D302" t="s">
        <v>192</v>
      </c>
      <c r="K302" s="137"/>
    </row>
    <row r="303" spans="1:13">
      <c r="K303" s="137"/>
    </row>
    <row r="304" spans="1:13">
      <c r="K304" s="137"/>
    </row>
    <row r="305" spans="11:11">
      <c r="K305" s="137"/>
    </row>
    <row r="306" spans="11:11">
      <c r="K306" s="137"/>
    </row>
    <row r="307" spans="11:11">
      <c r="K307" s="137"/>
    </row>
    <row r="308" spans="11:11">
      <c r="K308" s="137"/>
    </row>
    <row r="309" spans="11:11">
      <c r="K309" s="137"/>
    </row>
    <row r="310" spans="11:11">
      <c r="K310" s="137"/>
    </row>
    <row r="311" spans="11:11">
      <c r="K311" s="137"/>
    </row>
    <row r="312" spans="11:11">
      <c r="K312" s="137"/>
    </row>
    <row r="313" spans="11:11">
      <c r="K313" s="137"/>
    </row>
    <row r="350" spans="3:7">
      <c r="E350" t="s">
        <v>61</v>
      </c>
      <c r="G350" t="s">
        <v>193</v>
      </c>
    </row>
    <row r="351" spans="3:7">
      <c r="C351" t="s">
        <v>194</v>
      </c>
    </row>
    <row r="388" spans="1:9">
      <c r="A388" s="130"/>
      <c r="E388" t="s">
        <v>195</v>
      </c>
    </row>
    <row r="389" spans="1:9" s="130" customFormat="1"/>
    <row r="390" spans="1:9" s="130" customFormat="1">
      <c r="C390" s="130" t="s">
        <v>196</v>
      </c>
    </row>
    <row r="391" spans="1:9" s="130" customFormat="1">
      <c r="C391" s="130" t="s">
        <v>197</v>
      </c>
    </row>
    <row r="392" spans="1:9" s="130" customFormat="1">
      <c r="A392"/>
      <c r="C392" s="182" t="s">
        <v>198</v>
      </c>
    </row>
    <row r="394" spans="1:9">
      <c r="C394" s="397"/>
      <c r="D394" s="398"/>
      <c r="E394" t="s">
        <v>199</v>
      </c>
    </row>
    <row r="395" spans="1:9">
      <c r="C395" t="s">
        <v>200</v>
      </c>
    </row>
    <row r="398" spans="1:9">
      <c r="A398" s="124">
        <v>6</v>
      </c>
      <c r="B398" s="127" t="s">
        <v>291</v>
      </c>
      <c r="C398" s="127"/>
      <c r="D398" s="129"/>
      <c r="E398" s="129"/>
      <c r="F398" s="127"/>
      <c r="I398" s="393" t="s">
        <v>176</v>
      </c>
    </row>
    <row r="399" spans="1:9">
      <c r="B399" s="389" t="s">
        <v>288</v>
      </c>
      <c r="D399" s="129"/>
    </row>
    <row r="400" spans="1:9">
      <c r="B400" s="127"/>
      <c r="D400" s="129"/>
    </row>
    <row r="401" spans="1:12">
      <c r="A401" s="394" t="s">
        <v>187</v>
      </c>
      <c r="D401" s="127"/>
      <c r="E401" s="129"/>
    </row>
    <row r="402" spans="1:12">
      <c r="A402" s="124"/>
      <c r="B402" s="127"/>
      <c r="D402" s="127"/>
      <c r="E402" s="129"/>
      <c r="G402" s="127"/>
    </row>
    <row r="403" spans="1:12">
      <c r="A403" s="124"/>
      <c r="B403" s="127"/>
      <c r="D403" s="127"/>
      <c r="E403" s="129"/>
    </row>
    <row r="404" spans="1:12">
      <c r="A404" s="124"/>
      <c r="B404" s="127"/>
      <c r="D404" s="127"/>
      <c r="E404" s="129"/>
    </row>
    <row r="405" spans="1:12">
      <c r="A405" s="124"/>
      <c r="B405" s="127"/>
      <c r="D405" s="127"/>
      <c r="E405" s="129"/>
    </row>
    <row r="406" spans="1:12">
      <c r="A406" s="124"/>
      <c r="B406" s="127"/>
      <c r="D406" s="127" t="s">
        <v>290</v>
      </c>
      <c r="E406" s="129"/>
      <c r="K406" s="124"/>
    </row>
    <row r="407" spans="1:12">
      <c r="A407" s="124"/>
      <c r="B407" s="127"/>
      <c r="D407" s="127" t="s">
        <v>289</v>
      </c>
      <c r="E407" s="129"/>
      <c r="L407" t="s">
        <v>90</v>
      </c>
    </row>
    <row r="408" spans="1:12">
      <c r="A408" s="124"/>
      <c r="B408" s="127"/>
      <c r="D408" s="127"/>
      <c r="E408" s="129"/>
    </row>
    <row r="409" spans="1:12">
      <c r="A409" s="124"/>
      <c r="B409" s="127"/>
      <c r="D409" s="127"/>
      <c r="E409" s="129"/>
    </row>
    <row r="410" spans="1:12">
      <c r="A410" s="124"/>
      <c r="B410" s="127"/>
      <c r="D410" s="127"/>
      <c r="E410" s="129"/>
    </row>
    <row r="411" spans="1:12">
      <c r="B411" s="127"/>
      <c r="D411" s="127"/>
      <c r="E411" s="129"/>
    </row>
    <row r="454" spans="1:13">
      <c r="A454" s="124">
        <v>7</v>
      </c>
      <c r="B454" s="127" t="s">
        <v>292</v>
      </c>
      <c r="G454" s="393" t="s">
        <v>176</v>
      </c>
      <c r="M454" t="s">
        <v>201</v>
      </c>
    </row>
    <row r="455" spans="1:13">
      <c r="A455" s="124"/>
      <c r="B455" s="389" t="s">
        <v>293</v>
      </c>
      <c r="M455" t="s">
        <v>202</v>
      </c>
    </row>
    <row r="456" spans="1:13">
      <c r="A456" s="124"/>
      <c r="E456" s="399"/>
      <c r="M456" s="389" t="s">
        <v>203</v>
      </c>
    </row>
    <row r="457" spans="1:13">
      <c r="A457" s="394" t="s">
        <v>187</v>
      </c>
      <c r="B457" s="127"/>
    </row>
    <row r="458" spans="1:13">
      <c r="A458" s="124"/>
      <c r="B458" s="127"/>
    </row>
    <row r="459" spans="1:13">
      <c r="A459" s="124"/>
      <c r="B459" s="127"/>
    </row>
    <row r="460" spans="1:13">
      <c r="A460" s="124"/>
      <c r="B460" s="127"/>
      <c r="D460" t="s">
        <v>93</v>
      </c>
    </row>
    <row r="461" spans="1:13">
      <c r="A461" s="124"/>
      <c r="B461" s="127"/>
    </row>
    <row r="462" spans="1:13">
      <c r="A462" s="124"/>
      <c r="B462" s="127"/>
    </row>
    <row r="463" spans="1:13">
      <c r="A463" s="124"/>
      <c r="B463" s="127"/>
    </row>
    <row r="464" spans="1:13">
      <c r="A464" s="124"/>
      <c r="B464" s="127"/>
    </row>
    <row r="465" spans="1:2">
      <c r="A465" s="124"/>
      <c r="B465" s="127"/>
    </row>
    <row r="466" spans="1:2">
      <c r="A466" s="183"/>
      <c r="B466" s="127"/>
    </row>
    <row r="492" spans="1:14">
      <c r="N492" t="s">
        <v>204</v>
      </c>
    </row>
    <row r="493" spans="1:14">
      <c r="A493" s="127"/>
      <c r="N493" t="s">
        <v>205</v>
      </c>
    </row>
    <row r="494" spans="1:14">
      <c r="N494" t="s">
        <v>206</v>
      </c>
    </row>
    <row r="495" spans="1:14">
      <c r="N495" t="s">
        <v>94</v>
      </c>
    </row>
    <row r="498" spans="1:16">
      <c r="A498" s="124">
        <v>8</v>
      </c>
      <c r="B498" s="127" t="s">
        <v>207</v>
      </c>
      <c r="E498" s="400" t="s">
        <v>176</v>
      </c>
      <c r="P498" s="389"/>
    </row>
    <row r="499" spans="1:16">
      <c r="A499" s="124"/>
      <c r="B499" t="s">
        <v>294</v>
      </c>
    </row>
    <row r="500" spans="1:16">
      <c r="A500" s="124"/>
    </row>
    <row r="501" spans="1:16">
      <c r="A501" s="394" t="s">
        <v>187</v>
      </c>
      <c r="B501" s="127"/>
    </row>
    <row r="502" spans="1:16">
      <c r="A502" s="124"/>
      <c r="B502" s="127"/>
    </row>
    <row r="503" spans="1:16">
      <c r="A503" s="124"/>
      <c r="B503" s="127"/>
    </row>
    <row r="504" spans="1:16">
      <c r="A504" s="124"/>
      <c r="B504" s="127"/>
      <c r="D504" t="s">
        <v>95</v>
      </c>
    </row>
    <row r="505" spans="1:16">
      <c r="A505" s="124"/>
      <c r="B505" s="127"/>
    </row>
    <row r="506" spans="1:16">
      <c r="A506" s="124"/>
      <c r="B506" s="127"/>
    </row>
    <row r="507" spans="1:16">
      <c r="A507" s="124"/>
      <c r="B507" s="127"/>
    </row>
    <row r="508" spans="1:16">
      <c r="A508" s="124"/>
      <c r="B508" s="127"/>
    </row>
    <row r="509" spans="1:16">
      <c r="A509" s="124"/>
      <c r="B509" s="127"/>
    </row>
    <row r="531" spans="1:17">
      <c r="A531" s="124"/>
    </row>
    <row r="532" spans="1:17">
      <c r="A532" s="124"/>
    </row>
    <row r="533" spans="1:17">
      <c r="A533" s="124"/>
    </row>
    <row r="534" spans="1:17">
      <c r="A534" s="124"/>
    </row>
    <row r="535" spans="1:17">
      <c r="A535" s="124"/>
    </row>
    <row r="536" spans="1:17">
      <c r="A536" s="124"/>
      <c r="Q536" t="s">
        <v>208</v>
      </c>
    </row>
    <row r="537" spans="1:17">
      <c r="A537" s="124">
        <v>9</v>
      </c>
      <c r="B537" s="127" t="s">
        <v>209</v>
      </c>
      <c r="G537" s="393" t="s">
        <v>176</v>
      </c>
      <c r="Q537" t="s">
        <v>210</v>
      </c>
    </row>
    <row r="538" spans="1:17">
      <c r="A538" s="124"/>
      <c r="C538" s="389" t="s">
        <v>211</v>
      </c>
      <c r="Q538" t="s">
        <v>212</v>
      </c>
    </row>
    <row r="539" spans="1:17">
      <c r="A539" s="124"/>
    </row>
    <row r="540" spans="1:17">
      <c r="A540" s="124"/>
    </row>
    <row r="541" spans="1:17">
      <c r="A541" s="124"/>
    </row>
    <row r="542" spans="1:17">
      <c r="B542" t="s">
        <v>213</v>
      </c>
    </row>
    <row r="576" spans="2:7">
      <c r="B576" t="s">
        <v>214</v>
      </c>
      <c r="G576" t="s">
        <v>215</v>
      </c>
    </row>
    <row r="577" spans="1:9">
      <c r="I577" t="s">
        <v>216</v>
      </c>
    </row>
    <row r="579" spans="1:9">
      <c r="A579" s="124">
        <v>10</v>
      </c>
      <c r="B579" s="127" t="s">
        <v>217</v>
      </c>
    </row>
    <row r="580" spans="1:9">
      <c r="A580" s="124"/>
      <c r="B580" s="389" t="s">
        <v>218</v>
      </c>
      <c r="G580" s="393" t="s">
        <v>176</v>
      </c>
    </row>
    <row r="581" spans="1:9">
      <c r="A581" s="124"/>
    </row>
    <row r="582" spans="1:9">
      <c r="A582" s="124"/>
    </row>
    <row r="616" spans="1:12">
      <c r="C616" t="s">
        <v>219</v>
      </c>
    </row>
    <row r="617" spans="1:12">
      <c r="C617" t="s">
        <v>220</v>
      </c>
    </row>
    <row r="619" spans="1:12">
      <c r="A619" s="124">
        <v>11</v>
      </c>
      <c r="B619" s="127" t="s">
        <v>221</v>
      </c>
      <c r="C619" s="127"/>
      <c r="D619" s="127"/>
      <c r="E619" s="389" t="s">
        <v>222</v>
      </c>
      <c r="F619" s="127"/>
      <c r="G619" s="127"/>
      <c r="H619" s="127"/>
      <c r="I619" s="127"/>
    </row>
    <row r="620" spans="1:12">
      <c r="A620" s="124"/>
      <c r="B620" t="s">
        <v>223</v>
      </c>
    </row>
    <row r="621" spans="1:12">
      <c r="A621" s="124"/>
      <c r="B621" t="s">
        <v>96</v>
      </c>
    </row>
    <row r="622" spans="1:12">
      <c r="A622" s="124"/>
    </row>
    <row r="623" spans="1:12">
      <c r="A623" s="124"/>
      <c r="B623" s="127"/>
      <c r="L623" t="s">
        <v>224</v>
      </c>
    </row>
    <row r="624" spans="1:12">
      <c r="B624" s="127"/>
    </row>
    <row r="625" spans="2:8">
      <c r="B625" t="s">
        <v>225</v>
      </c>
      <c r="H625" s="393" t="s">
        <v>176</v>
      </c>
    </row>
    <row r="670" spans="1:7">
      <c r="A670" s="124">
        <v>12</v>
      </c>
      <c r="B670" t="s">
        <v>226</v>
      </c>
      <c r="G670" s="393" t="s">
        <v>176</v>
      </c>
    </row>
    <row r="671" spans="1:7">
      <c r="B671" t="s">
        <v>97</v>
      </c>
    </row>
    <row r="709" spans="1:7" ht="14.25" thickBot="1"/>
    <row r="710" spans="1:7" ht="14.25" thickTop="1">
      <c r="C710" s="401"/>
      <c r="D710" t="s">
        <v>227</v>
      </c>
    </row>
    <row r="711" spans="1:7" ht="14.25" thickBot="1">
      <c r="C711" s="402"/>
      <c r="D711" t="s">
        <v>228</v>
      </c>
    </row>
    <row r="712" spans="1:7" ht="14.25" thickTop="1"/>
    <row r="713" spans="1:7">
      <c r="A713" s="124">
        <v>13</v>
      </c>
      <c r="B713" t="s">
        <v>296</v>
      </c>
      <c r="G713" s="393" t="s">
        <v>176</v>
      </c>
    </row>
    <row r="715" spans="1:7">
      <c r="C715" t="s">
        <v>229</v>
      </c>
    </row>
    <row r="723" spans="5:6">
      <c r="E723" t="s">
        <v>98</v>
      </c>
    </row>
    <row r="734" spans="5:6">
      <c r="F734" t="s">
        <v>297</v>
      </c>
    </row>
    <row r="738" spans="1:11">
      <c r="G738" s="230"/>
    </row>
    <row r="742" spans="1:11">
      <c r="A742" s="124">
        <v>14</v>
      </c>
      <c r="B742" s="127" t="s">
        <v>230</v>
      </c>
      <c r="G742" s="393" t="s">
        <v>176</v>
      </c>
      <c r="I742" s="440" t="s">
        <v>268</v>
      </c>
      <c r="K742" s="400" t="s">
        <v>269</v>
      </c>
    </row>
    <row r="743" spans="1:11">
      <c r="A743" s="124"/>
      <c r="G743" s="396"/>
    </row>
    <row r="744" spans="1:11">
      <c r="A744" s="124"/>
      <c r="B744" s="230" t="s">
        <v>231</v>
      </c>
      <c r="G744" s="396"/>
    </row>
    <row r="750" spans="1:11">
      <c r="B750" s="403"/>
    </row>
    <row r="763" spans="2:2">
      <c r="B763" t="s">
        <v>232</v>
      </c>
    </row>
    <row r="786" spans="1:1">
      <c r="A786" t="s">
        <v>233</v>
      </c>
    </row>
    <row r="794" spans="1:1">
      <c r="A794" t="s">
        <v>234</v>
      </c>
    </row>
    <row r="805" spans="1:1">
      <c r="A805" t="s">
        <v>235</v>
      </c>
    </row>
    <row r="806" spans="1:1">
      <c r="A806" t="s">
        <v>236</v>
      </c>
    </row>
    <row r="808" spans="1:1">
      <c r="A808" t="s">
        <v>237</v>
      </c>
    </row>
    <row r="816" spans="1:1">
      <c r="A816" t="s">
        <v>238</v>
      </c>
    </row>
    <row r="828" spans="1:1">
      <c r="A828" t="s">
        <v>239</v>
      </c>
    </row>
    <row r="830" spans="1:1">
      <c r="A830" t="s">
        <v>240</v>
      </c>
    </row>
    <row r="831" spans="1:1">
      <c r="A831" t="s">
        <v>241</v>
      </c>
    </row>
    <row r="836" spans="1:3">
      <c r="C836" s="404"/>
    </row>
    <row r="840" spans="1:3">
      <c r="A840" s="400" t="s">
        <v>269</v>
      </c>
    </row>
  </sheetData>
  <customSheetViews>
    <customSheetView guid="{16705C64-6824-4979-8590-4716AA47F7EF}" topLeftCell="A90">
      <selection activeCell="A90" sqref="A90"/>
      <pageMargins left="0.7" right="0.7" top="0.75" bottom="0.75" header="0.3" footer="0.3"/>
    </customSheetView>
    <customSheetView guid="{44879EA7-684D-4EFE-8ECD-BACB5E70289F}" topLeftCell="A90">
      <selection activeCell="A90" sqref="A90"/>
      <pageMargins left="0.7" right="0.7" top="0.75" bottom="0.75" header="0.3" footer="0.3"/>
    </customSheetView>
    <customSheetView guid="{030C7F32-B5BB-4F47-925F-1073F17B8522}" topLeftCell="A90">
      <selection activeCell="A90" sqref="A90"/>
      <pageMargins left="0.7" right="0.7" top="0.75" bottom="0.75" header="0.3" footer="0.3"/>
    </customSheetView>
    <customSheetView guid="{56651DC7-8AED-4C6B-9ABD-52EB53ECFA43}" topLeftCell="A90">
      <selection activeCell="A90" sqref="A90"/>
      <pageMargins left="0.7" right="0.7" top="0.75" bottom="0.75" header="0.3" footer="0.3"/>
    </customSheetView>
    <customSheetView guid="{EF46335F-1294-4AC3-ABE2-3EF9CD93724B}" topLeftCell="A90">
      <selection activeCell="A90" sqref="A90"/>
      <pageMargins left="0.7" right="0.7" top="0.75" bottom="0.75" header="0.3" footer="0.3"/>
    </customSheetView>
  </customSheetViews>
  <phoneticPr fontId="2"/>
  <hyperlinks>
    <hyperlink ref="E123" location="使い方説明!A90" display="目次へ帰る"/>
    <hyperlink ref="H165" location="使い方説明!A90" display="目次へ帰る"/>
    <hyperlink ref="G218" location="使い方説明!A90" display="目次へ帰る"/>
    <hyperlink ref="G260" location="使い方説明!A90" display="目次へ帰る"/>
    <hyperlink ref="I298" location="使い方説明!A90" display="目次へ帰る"/>
    <hyperlink ref="I398" location="使い方説明!A90" display="目次へ帰る"/>
    <hyperlink ref="G454" location="使い方説明!A90" display="目次へ帰る"/>
    <hyperlink ref="E498" location="使い方説明!A90" display="目次へ帰る"/>
    <hyperlink ref="G537" location="使い方説明!A90" display="目次へ帰る"/>
    <hyperlink ref="G580" location="使い方説明!A90" display="目次へ帰る"/>
    <hyperlink ref="H625" location="使い方説明!A90" display="目次へ帰る"/>
    <hyperlink ref="G670" location="使い方説明!A90" display="目次へ帰る"/>
    <hyperlink ref="G713" location="使い方説明!A90" display="目次へ帰る"/>
    <hyperlink ref="G742" location="使い方説明!A90" display="目次へ帰る"/>
    <hyperlink ref="A840" location="メニュー!A1" display="メニューへ戻る"/>
    <hyperlink ref="K742" location="メニュー!A1" display="メニューへ戻る"/>
    <hyperlink ref="I742" location="資金繰予定表印刷!A1" display="印刷へ"/>
    <hyperlink ref="E161" location="使い方説明!A90" display="目次へ帰る"/>
    <hyperlink ref="B110" location="メニュー!A1" display="メニュー!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Zeros="0" zoomScaleNormal="100" workbookViewId="0">
      <pane xSplit="2" ySplit="8" topLeftCell="F9" activePane="bottomRight" state="frozen"/>
      <selection pane="topRight" activeCell="C1" sqref="C1"/>
      <selection pane="bottomLeft" activeCell="A9" sqref="A9"/>
      <selection pane="bottomRight" activeCell="K17" sqref="K17"/>
    </sheetView>
  </sheetViews>
  <sheetFormatPr defaultRowHeight="15"/>
  <cols>
    <col min="1" max="1" width="4.75" style="2" customWidth="1"/>
    <col min="2" max="2" width="22.875" style="2" customWidth="1"/>
    <col min="3" max="8" width="16.125" style="2" customWidth="1"/>
    <col min="9" max="16384" width="9" style="2"/>
  </cols>
  <sheetData>
    <row r="1" spans="1:8" ht="18.75" customHeight="1">
      <c r="B1" s="2" t="s">
        <v>75</v>
      </c>
      <c r="F1" s="104" t="s">
        <v>123</v>
      </c>
    </row>
    <row r="2" spans="1:8" ht="16.5" customHeight="1">
      <c r="B2" s="441">
        <f ca="1">TODAY()</f>
        <v>42914</v>
      </c>
      <c r="C2" s="152"/>
      <c r="F2" s="104"/>
    </row>
    <row r="3" spans="1:8" ht="15.75" thickBot="1">
      <c r="B3" s="103"/>
      <c r="C3" s="430">
        <f>+C4</f>
        <v>42917</v>
      </c>
      <c r="D3" s="431" t="s">
        <v>277</v>
      </c>
      <c r="E3" s="442">
        <f>+資金繰予定!E3</f>
        <v>43070</v>
      </c>
      <c r="F3" s="49" t="s">
        <v>47</v>
      </c>
      <c r="G3" s="49" t="s">
        <v>47</v>
      </c>
      <c r="H3" s="49" t="s">
        <v>47</v>
      </c>
    </row>
    <row r="4" spans="1:8" s="293" customFormat="1">
      <c r="A4" s="290"/>
      <c r="B4" s="294" t="s">
        <v>18</v>
      </c>
      <c r="C4" s="350">
        <f>+資金繰予定!C4</f>
        <v>42917</v>
      </c>
      <c r="D4" s="291">
        <f>+資金繰予定!D4</f>
        <v>42948</v>
      </c>
      <c r="E4" s="291">
        <f>+資金繰予定!E4</f>
        <v>42979</v>
      </c>
      <c r="F4" s="291">
        <f>+資金繰予定!F4</f>
        <v>43009</v>
      </c>
      <c r="G4" s="291">
        <f>+資金繰予定!G4</f>
        <v>43040</v>
      </c>
      <c r="H4" s="291">
        <f>+資金繰予定!H4</f>
        <v>43070</v>
      </c>
    </row>
    <row r="5" spans="1:8">
      <c r="A5" s="31"/>
      <c r="B5" s="295" t="s">
        <v>17</v>
      </c>
      <c r="C5" s="329" t="s">
        <v>19</v>
      </c>
      <c r="D5" s="36" t="s">
        <v>19</v>
      </c>
      <c r="E5" s="39" t="s">
        <v>19</v>
      </c>
      <c r="F5" s="39" t="s">
        <v>19</v>
      </c>
      <c r="G5" s="163" t="s">
        <v>19</v>
      </c>
      <c r="H5" s="39" t="s">
        <v>19</v>
      </c>
    </row>
    <row r="6" spans="1:8" ht="15.75" thickBot="1">
      <c r="A6" s="31"/>
      <c r="B6" s="296" t="s">
        <v>20</v>
      </c>
      <c r="C6" s="330" t="s">
        <v>21</v>
      </c>
      <c r="D6" s="37" t="s">
        <v>21</v>
      </c>
      <c r="E6" s="40" t="s">
        <v>21</v>
      </c>
      <c r="F6" s="40" t="s">
        <v>21</v>
      </c>
      <c r="G6" s="164" t="s">
        <v>21</v>
      </c>
      <c r="H6" s="40" t="s">
        <v>21</v>
      </c>
    </row>
    <row r="7" spans="1:8">
      <c r="A7" s="31"/>
      <c r="B7" s="351">
        <f>+資金繰予定!B7</f>
        <v>0</v>
      </c>
      <c r="C7" s="331">
        <f>+資金繰予定!C7</f>
        <v>0</v>
      </c>
      <c r="D7" s="177">
        <f>+資金繰予定!D7</f>
        <v>0</v>
      </c>
      <c r="E7" s="178">
        <f>+資金繰予定!E7</f>
        <v>0</v>
      </c>
      <c r="F7" s="178">
        <f>+資金繰予定!F7</f>
        <v>0</v>
      </c>
      <c r="G7" s="179">
        <f>+資金繰予定!G7</f>
        <v>0</v>
      </c>
      <c r="H7" s="178">
        <f>+資金繰予定!H7</f>
        <v>0</v>
      </c>
    </row>
    <row r="8" spans="1:8" ht="15.75" thickBot="1">
      <c r="A8" s="30"/>
      <c r="B8" s="298" t="str">
        <f>+資金繰予定!B8</f>
        <v>前月現預金繰越</v>
      </c>
      <c r="C8" s="332">
        <f>+資金繰予定!C8</f>
        <v>0</v>
      </c>
      <c r="D8" s="123">
        <f>+C46</f>
        <v>0</v>
      </c>
      <c r="E8" s="123">
        <f t="shared" ref="E8:H8" si="0">+D46</f>
        <v>0</v>
      </c>
      <c r="F8" s="123">
        <f t="shared" si="0"/>
        <v>0</v>
      </c>
      <c r="G8" s="123">
        <f t="shared" si="0"/>
        <v>0</v>
      </c>
      <c r="H8" s="123">
        <f t="shared" si="0"/>
        <v>0</v>
      </c>
    </row>
    <row r="9" spans="1:8">
      <c r="A9" s="31" t="s">
        <v>19</v>
      </c>
      <c r="B9" s="352">
        <f>+資金繰予定!B9</f>
        <v>0</v>
      </c>
      <c r="C9" s="333">
        <f>+資金繰予定!C9</f>
        <v>0</v>
      </c>
      <c r="D9" s="168">
        <f>+資金繰予定!D9</f>
        <v>0</v>
      </c>
      <c r="E9" s="169">
        <f>+資金繰予定!E9</f>
        <v>0</v>
      </c>
      <c r="F9" s="169">
        <f>+資金繰予定!F9</f>
        <v>0</v>
      </c>
      <c r="G9" s="170">
        <f>+資金繰予定!G9</f>
        <v>0</v>
      </c>
      <c r="H9" s="169">
        <f>+資金繰予定!H9</f>
        <v>0</v>
      </c>
    </row>
    <row r="10" spans="1:8">
      <c r="A10" s="31"/>
      <c r="B10" s="353">
        <f>+資金繰予定!B10</f>
        <v>0</v>
      </c>
      <c r="C10" s="333">
        <f>+資金繰予定!C10</f>
        <v>0</v>
      </c>
      <c r="D10" s="168">
        <f>+資金繰予定!D10</f>
        <v>0</v>
      </c>
      <c r="E10" s="169">
        <f>+資金繰予定!E10</f>
        <v>0</v>
      </c>
      <c r="F10" s="169">
        <f>+資金繰予定!F10</f>
        <v>0</v>
      </c>
      <c r="G10" s="170">
        <f>+資金繰予定!G10</f>
        <v>0</v>
      </c>
      <c r="H10" s="169">
        <f>+資金繰予定!H10</f>
        <v>0</v>
      </c>
    </row>
    <row r="11" spans="1:8">
      <c r="A11" s="122"/>
      <c r="B11" s="354">
        <f>+資金繰予定!B11</f>
        <v>0</v>
      </c>
      <c r="C11" s="333">
        <f>+資金繰予定!C11</f>
        <v>0</v>
      </c>
      <c r="D11" s="168">
        <f>+資金繰予定!D11</f>
        <v>0</v>
      </c>
      <c r="E11" s="169">
        <f>+資金繰予定!E11</f>
        <v>0</v>
      </c>
      <c r="F11" s="169">
        <f>+資金繰予定!F11</f>
        <v>0</v>
      </c>
      <c r="G11" s="170">
        <f>+資金繰予定!G11</f>
        <v>0</v>
      </c>
      <c r="H11" s="169">
        <f>+資金繰予定!H11</f>
        <v>0</v>
      </c>
    </row>
    <row r="12" spans="1:8">
      <c r="A12" s="31"/>
      <c r="B12" s="302" t="str">
        <f>+資金繰予定!B12</f>
        <v>売掛金回収計  ☆</v>
      </c>
      <c r="C12" s="334">
        <f>+資金繰予定!C12</f>
        <v>0</v>
      </c>
      <c r="D12" s="43">
        <f>+資金繰予定!D12</f>
        <v>0</v>
      </c>
      <c r="E12" s="42">
        <f>+資金繰予定!E12</f>
        <v>0</v>
      </c>
      <c r="F12" s="42">
        <f>+資金繰予定!F12</f>
        <v>0</v>
      </c>
      <c r="G12" s="161">
        <f>+資金繰予定!G12</f>
        <v>0</v>
      </c>
      <c r="H12" s="42">
        <f>+資金繰予定!H12</f>
        <v>0</v>
      </c>
    </row>
    <row r="13" spans="1:8">
      <c r="A13" s="122" t="s">
        <v>23</v>
      </c>
      <c r="B13" s="355">
        <f>+資金繰予定!B13</f>
        <v>0</v>
      </c>
      <c r="C13" s="333">
        <f>+資金繰予定!C13</f>
        <v>0</v>
      </c>
      <c r="D13" s="168">
        <f>+資金繰予定!D13</f>
        <v>0</v>
      </c>
      <c r="E13" s="169">
        <f>+資金繰予定!E13</f>
        <v>0</v>
      </c>
      <c r="F13" s="169">
        <f>+資金繰予定!F13</f>
        <v>0</v>
      </c>
      <c r="G13" s="170">
        <f>+資金繰予定!G13</f>
        <v>0</v>
      </c>
      <c r="H13" s="169">
        <f>+資金繰予定!H13</f>
        <v>0</v>
      </c>
    </row>
    <row r="14" spans="1:8">
      <c r="A14" s="122"/>
      <c r="B14" s="356">
        <f>+資金繰予定!B14</f>
        <v>0</v>
      </c>
      <c r="C14" s="333">
        <f>+資金繰予定!C14</f>
        <v>0</v>
      </c>
      <c r="D14" s="168">
        <f>+資金繰予定!D14</f>
        <v>0</v>
      </c>
      <c r="E14" s="169">
        <f>+資金繰予定!E14</f>
        <v>0</v>
      </c>
      <c r="F14" s="169">
        <f>+資金繰予定!F14</f>
        <v>0</v>
      </c>
      <c r="G14" s="170">
        <f>+資金繰予定!G14</f>
        <v>0</v>
      </c>
      <c r="H14" s="169">
        <f>+資金繰予定!H14</f>
        <v>0</v>
      </c>
    </row>
    <row r="15" spans="1:8">
      <c r="A15" s="122"/>
      <c r="B15" s="356">
        <f>+資金繰予定!B15</f>
        <v>0</v>
      </c>
      <c r="C15" s="333">
        <f>+資金繰予定!C15</f>
        <v>0</v>
      </c>
      <c r="D15" s="168">
        <f>+資金繰予定!D15</f>
        <v>0</v>
      </c>
      <c r="E15" s="169">
        <f>+資金繰予定!E15</f>
        <v>0</v>
      </c>
      <c r="F15" s="169">
        <f>+資金繰予定!F15</f>
        <v>0</v>
      </c>
      <c r="G15" s="170">
        <f>+資金繰予定!G15</f>
        <v>0</v>
      </c>
      <c r="H15" s="169">
        <f>+資金繰予定!H15</f>
        <v>0</v>
      </c>
    </row>
    <row r="16" spans="1:8" ht="15.75" thickBot="1">
      <c r="A16" s="122"/>
      <c r="B16" s="357">
        <f>+資金繰予定!B16</f>
        <v>0</v>
      </c>
      <c r="C16" s="335">
        <f>+資金繰予定!C16</f>
        <v>0</v>
      </c>
      <c r="D16" s="173">
        <f>+資金繰予定!D16</f>
        <v>0</v>
      </c>
      <c r="E16" s="171">
        <f>+資金繰予定!E16</f>
        <v>0</v>
      </c>
      <c r="F16" s="171">
        <f>+資金繰予定!F16</f>
        <v>0</v>
      </c>
      <c r="G16" s="172">
        <f>+資金繰予定!G16</f>
        <v>0</v>
      </c>
      <c r="H16" s="171">
        <f>+資金繰予定!H16</f>
        <v>0</v>
      </c>
    </row>
    <row r="17" spans="1:8" ht="15.75" thickTop="1">
      <c r="A17" s="122"/>
      <c r="B17" s="358"/>
      <c r="C17" s="336"/>
      <c r="D17" s="154"/>
      <c r="E17" s="155"/>
      <c r="F17" s="155"/>
      <c r="G17" s="157"/>
      <c r="H17" s="155"/>
    </row>
    <row r="18" spans="1:8">
      <c r="A18" s="122"/>
      <c r="B18" s="359" t="s">
        <v>125</v>
      </c>
      <c r="C18" s="337"/>
      <c r="D18" s="38"/>
      <c r="E18" s="32"/>
      <c r="F18" s="32"/>
      <c r="G18" s="153"/>
      <c r="H18" s="32"/>
    </row>
    <row r="19" spans="1:8">
      <c r="A19" s="31"/>
      <c r="B19" s="360"/>
      <c r="C19" s="337">
        <v>0</v>
      </c>
      <c r="D19" s="38">
        <v>0</v>
      </c>
      <c r="E19" s="32">
        <v>0</v>
      </c>
      <c r="F19" s="32">
        <v>0</v>
      </c>
      <c r="G19" s="153">
        <v>0</v>
      </c>
      <c r="H19" s="32">
        <v>0</v>
      </c>
    </row>
    <row r="20" spans="1:8">
      <c r="A20" s="122" t="s">
        <v>24</v>
      </c>
      <c r="B20" s="361" t="s">
        <v>124</v>
      </c>
      <c r="C20" s="337"/>
      <c r="D20" s="38">
        <v>0</v>
      </c>
      <c r="E20" s="32"/>
      <c r="F20" s="32"/>
      <c r="G20" s="153">
        <v>0</v>
      </c>
      <c r="H20" s="32"/>
    </row>
    <row r="21" spans="1:8" ht="15.75" thickBot="1">
      <c r="A21" s="122" t="s">
        <v>19</v>
      </c>
      <c r="B21" s="362"/>
      <c r="C21" s="338"/>
      <c r="D21" s="158"/>
      <c r="E21" s="160"/>
      <c r="F21" s="160"/>
      <c r="G21" s="165"/>
      <c r="H21" s="160"/>
    </row>
    <row r="22" spans="1:8" ht="16.5" thickTop="1" thickBot="1">
      <c r="A22" s="30"/>
      <c r="B22" s="363" t="s">
        <v>40</v>
      </c>
      <c r="C22" s="339">
        <f t="shared" ref="C22:H22" si="1">SUM(C9:C21)</f>
        <v>0</v>
      </c>
      <c r="D22" s="44">
        <f t="shared" si="1"/>
        <v>0</v>
      </c>
      <c r="E22" s="162">
        <f t="shared" si="1"/>
        <v>0</v>
      </c>
      <c r="F22" s="162">
        <f t="shared" si="1"/>
        <v>0</v>
      </c>
      <c r="G22" s="166">
        <f t="shared" si="1"/>
        <v>0</v>
      </c>
      <c r="H22" s="162">
        <f t="shared" si="1"/>
        <v>0</v>
      </c>
    </row>
    <row r="23" spans="1:8">
      <c r="A23" s="31"/>
      <c r="B23" s="364">
        <f>+資金繰予定!B18</f>
        <v>0</v>
      </c>
      <c r="C23" s="340">
        <f>+資金繰予定!C18</f>
        <v>0</v>
      </c>
      <c r="D23" s="274">
        <f>+資金繰予定!D18</f>
        <v>0</v>
      </c>
      <c r="E23" s="274">
        <f>+資金繰予定!E18</f>
        <v>0</v>
      </c>
      <c r="F23" s="274">
        <f>+資金繰予定!F18</f>
        <v>0</v>
      </c>
      <c r="G23" s="274">
        <f>+資金繰予定!G18</f>
        <v>0</v>
      </c>
      <c r="H23" s="274">
        <f>+資金繰予定!H18</f>
        <v>0</v>
      </c>
    </row>
    <row r="24" spans="1:8">
      <c r="A24" s="122" t="s">
        <v>19</v>
      </c>
      <c r="B24" s="354">
        <f>+資金繰予定!B19</f>
        <v>0</v>
      </c>
      <c r="C24" s="341">
        <f>+資金繰予定!C19</f>
        <v>0</v>
      </c>
      <c r="D24" s="216">
        <f>+資金繰予定!D19</f>
        <v>0</v>
      </c>
      <c r="E24" s="216">
        <f>+資金繰予定!E19</f>
        <v>0</v>
      </c>
      <c r="F24" s="216">
        <f>+資金繰予定!F19</f>
        <v>0</v>
      </c>
      <c r="G24" s="216">
        <f>+資金繰予定!G19</f>
        <v>0</v>
      </c>
      <c r="H24" s="216">
        <f>+資金繰予定!H19</f>
        <v>0</v>
      </c>
    </row>
    <row r="25" spans="1:8">
      <c r="A25" s="122" t="s">
        <v>19</v>
      </c>
      <c r="B25" s="354">
        <f>+資金繰予定!B20</f>
        <v>0</v>
      </c>
      <c r="C25" s="341">
        <f>+資金繰予定!C20</f>
        <v>0</v>
      </c>
      <c r="D25" s="216">
        <f>+資金繰予定!D20</f>
        <v>0</v>
      </c>
      <c r="E25" s="216">
        <f>+資金繰予定!E20</f>
        <v>0</v>
      </c>
      <c r="F25" s="216">
        <f>+資金繰予定!F20</f>
        <v>0</v>
      </c>
      <c r="G25" s="216">
        <f>+資金繰予定!G20</f>
        <v>0</v>
      </c>
      <c r="H25" s="216">
        <f>+資金繰予定!H20</f>
        <v>0</v>
      </c>
    </row>
    <row r="26" spans="1:8">
      <c r="A26" s="122"/>
      <c r="B26" s="365">
        <f>+資金繰予定!B21</f>
        <v>0</v>
      </c>
      <c r="C26" s="342">
        <f>+資金繰予定!C21</f>
        <v>0</v>
      </c>
      <c r="D26" s="275">
        <f>+資金繰予定!D21</f>
        <v>0</v>
      </c>
      <c r="E26" s="275">
        <f>+資金繰予定!E21</f>
        <v>0</v>
      </c>
      <c r="F26" s="275">
        <f>+資金繰予定!F21</f>
        <v>0</v>
      </c>
      <c r="G26" s="275">
        <f>+資金繰予定!G21</f>
        <v>0</v>
      </c>
      <c r="H26" s="275">
        <f>+資金繰予定!H21</f>
        <v>0</v>
      </c>
    </row>
    <row r="27" spans="1:8">
      <c r="A27" s="122" t="s">
        <v>19</v>
      </c>
      <c r="B27" s="354">
        <f>+資金繰予定!B22</f>
        <v>0</v>
      </c>
      <c r="C27" s="341">
        <f>+資金繰予定!C22</f>
        <v>0</v>
      </c>
      <c r="D27" s="216">
        <f>+資金繰予定!D22</f>
        <v>0</v>
      </c>
      <c r="E27" s="216">
        <f>+資金繰予定!E22</f>
        <v>0</v>
      </c>
      <c r="F27" s="216">
        <f>+資金繰予定!F22</f>
        <v>0</v>
      </c>
      <c r="G27" s="216">
        <f>+資金繰予定!G22</f>
        <v>0</v>
      </c>
      <c r="H27" s="216">
        <f>+資金繰予定!H22</f>
        <v>0</v>
      </c>
    </row>
    <row r="28" spans="1:8">
      <c r="A28" s="122" t="s">
        <v>19</v>
      </c>
      <c r="B28" s="354">
        <f>+資金繰予定!B23</f>
        <v>0</v>
      </c>
      <c r="C28" s="341">
        <f>+資金繰予定!C23</f>
        <v>0</v>
      </c>
      <c r="D28" s="216">
        <f>+資金繰予定!D23</f>
        <v>0</v>
      </c>
      <c r="E28" s="216">
        <f>+資金繰予定!E23</f>
        <v>0</v>
      </c>
      <c r="F28" s="216">
        <f>+資金繰予定!F23</f>
        <v>0</v>
      </c>
      <c r="G28" s="216">
        <f>+資金繰予定!G23</f>
        <v>0</v>
      </c>
      <c r="H28" s="216">
        <f>+資金繰予定!H23</f>
        <v>0</v>
      </c>
    </row>
    <row r="29" spans="1:8" s="213" customFormat="1">
      <c r="A29" s="210" t="s">
        <v>19</v>
      </c>
      <c r="B29" s="221" t="str">
        <f>+資金繰予定!B24</f>
        <v>経費支払計 ☆</v>
      </c>
      <c r="C29" s="343">
        <f>+資金繰予定!C24</f>
        <v>0</v>
      </c>
      <c r="D29" s="220">
        <f>+資金繰予定!D24</f>
        <v>0</v>
      </c>
      <c r="E29" s="220">
        <f>+資金繰予定!E24</f>
        <v>0</v>
      </c>
      <c r="F29" s="220">
        <f>+資金繰予定!F24</f>
        <v>0</v>
      </c>
      <c r="G29" s="220">
        <f>+資金繰予定!G24</f>
        <v>0</v>
      </c>
      <c r="H29" s="220">
        <f>+資金繰予定!H24</f>
        <v>0</v>
      </c>
    </row>
    <row r="30" spans="1:8" s="213" customFormat="1" ht="15.75" thickBot="1">
      <c r="A30" s="210" t="s">
        <v>0</v>
      </c>
      <c r="B30" s="212" t="str">
        <f>+資金繰予定!B25</f>
        <v>買掛金支払計  ☆</v>
      </c>
      <c r="C30" s="344">
        <f>+資金繰予定!C25</f>
        <v>0</v>
      </c>
      <c r="D30" s="211">
        <f>+資金繰予定!D25</f>
        <v>0</v>
      </c>
      <c r="E30" s="211">
        <f>+資金繰予定!E25</f>
        <v>0</v>
      </c>
      <c r="F30" s="211">
        <f>+資金繰予定!F25</f>
        <v>0</v>
      </c>
      <c r="G30" s="211">
        <f>+資金繰予定!G25</f>
        <v>0</v>
      </c>
      <c r="H30" s="211">
        <f>+資金繰予定!H25</f>
        <v>0</v>
      </c>
    </row>
    <row r="31" spans="1:8" s="214" customFormat="1" ht="15.75" thickTop="1">
      <c r="A31" s="210"/>
      <c r="B31" s="366"/>
      <c r="C31" s="375"/>
      <c r="D31" s="276"/>
      <c r="E31" s="276"/>
      <c r="F31" s="276"/>
      <c r="G31" s="167"/>
      <c r="H31" s="167"/>
    </row>
    <row r="32" spans="1:8" s="214" customFormat="1">
      <c r="A32" s="210"/>
      <c r="B32" s="367"/>
      <c r="C32" s="376"/>
      <c r="D32" s="277"/>
      <c r="E32" s="277"/>
      <c r="F32" s="277"/>
      <c r="G32" s="41"/>
      <c r="H32" s="41"/>
    </row>
    <row r="33" spans="1:8" s="214" customFormat="1">
      <c r="A33" s="210"/>
      <c r="B33" s="368"/>
      <c r="C33" s="376"/>
      <c r="D33" s="277"/>
      <c r="E33" s="277"/>
      <c r="F33" s="277"/>
      <c r="G33" s="41"/>
      <c r="H33" s="41"/>
    </row>
    <row r="34" spans="1:8" s="214" customFormat="1">
      <c r="A34" s="210"/>
      <c r="B34" s="369"/>
      <c r="C34" s="376"/>
      <c r="D34" s="277"/>
      <c r="E34" s="277"/>
      <c r="F34" s="277"/>
      <c r="G34" s="41"/>
      <c r="H34" s="41"/>
    </row>
    <row r="35" spans="1:8" s="213" customFormat="1" ht="15.75" thickBot="1">
      <c r="A35" s="215"/>
      <c r="B35" s="370"/>
      <c r="C35" s="377"/>
      <c r="D35" s="278">
        <v>0</v>
      </c>
      <c r="E35" s="278"/>
      <c r="F35" s="278"/>
      <c r="G35" s="159"/>
      <c r="H35" s="159"/>
    </row>
    <row r="36" spans="1:8" s="213" customFormat="1" ht="15.75" thickTop="1">
      <c r="A36" s="215"/>
      <c r="B36" s="212" t="str">
        <f>+資金繰予定!B26</f>
        <v>借入金返済  ☆</v>
      </c>
      <c r="C36" s="344">
        <f>+資金繰予定!C26</f>
        <v>0</v>
      </c>
      <c r="D36" s="211">
        <f>+資金繰予定!D26</f>
        <v>0</v>
      </c>
      <c r="E36" s="211">
        <f>+資金繰予定!E26</f>
        <v>0</v>
      </c>
      <c r="F36" s="211">
        <f>+資金繰予定!F26</f>
        <v>0</v>
      </c>
      <c r="G36" s="211">
        <f>+資金繰予定!G26</f>
        <v>0</v>
      </c>
      <c r="H36" s="211">
        <f>+資金繰予定!H26</f>
        <v>0</v>
      </c>
    </row>
    <row r="37" spans="1:8" s="213" customFormat="1">
      <c r="A37" s="210" t="s">
        <v>1</v>
      </c>
      <c r="B37" s="217">
        <f>+資金繰予定!B27</f>
        <v>0</v>
      </c>
      <c r="C37" s="341">
        <f>+資金繰予定!C27</f>
        <v>0</v>
      </c>
      <c r="D37" s="216">
        <f>+資金繰予定!D27</f>
        <v>0</v>
      </c>
      <c r="E37" s="216">
        <f>+資金繰予定!E27</f>
        <v>0</v>
      </c>
      <c r="F37" s="216">
        <f>+資金繰予定!F27</f>
        <v>0</v>
      </c>
      <c r="G37" s="216">
        <f>+資金繰予定!G27</f>
        <v>0</v>
      </c>
      <c r="H37" s="216">
        <f>+資金繰予定!H27</f>
        <v>0</v>
      </c>
    </row>
    <row r="38" spans="1:8" s="213" customFormat="1">
      <c r="A38" s="215"/>
      <c r="B38" s="217">
        <f>+資金繰予定!B28</f>
        <v>0</v>
      </c>
      <c r="C38" s="341">
        <f>+資金繰予定!C28</f>
        <v>0</v>
      </c>
      <c r="D38" s="216">
        <f>+資金繰予定!D28</f>
        <v>0</v>
      </c>
      <c r="E38" s="216">
        <f>+資金繰予定!E28</f>
        <v>0</v>
      </c>
      <c r="F38" s="216">
        <f>+資金繰予定!F28</f>
        <v>0</v>
      </c>
      <c r="G38" s="216">
        <f>+資金繰予定!G28</f>
        <v>0</v>
      </c>
      <c r="H38" s="216">
        <f>+資金繰予定!H28</f>
        <v>0</v>
      </c>
    </row>
    <row r="39" spans="1:8" s="213" customFormat="1" ht="15.75" thickBot="1">
      <c r="A39" s="215"/>
      <c r="B39" s="219">
        <f>+資金繰予定!B29</f>
        <v>0</v>
      </c>
      <c r="C39" s="346">
        <f>+資金繰予定!C29</f>
        <v>0</v>
      </c>
      <c r="D39" s="218">
        <f>+資金繰予定!D29</f>
        <v>0</v>
      </c>
      <c r="E39" s="218">
        <f>+資金繰予定!E29</f>
        <v>0</v>
      </c>
      <c r="F39" s="218">
        <f>+資金繰予定!F29</f>
        <v>0</v>
      </c>
      <c r="G39" s="218">
        <f>+資金繰予定!G29</f>
        <v>0</v>
      </c>
      <c r="H39" s="218">
        <f>+資金繰予定!H29</f>
        <v>0</v>
      </c>
    </row>
    <row r="40" spans="1:8" ht="15.75" thickTop="1">
      <c r="A40" s="31"/>
      <c r="B40" s="371"/>
      <c r="C40" s="336"/>
      <c r="D40" s="156"/>
      <c r="E40" s="156"/>
      <c r="F40" s="156"/>
      <c r="G40" s="156"/>
      <c r="H40" s="156"/>
    </row>
    <row r="41" spans="1:8">
      <c r="A41" s="31"/>
      <c r="B41" s="372"/>
      <c r="C41" s="337"/>
      <c r="D41" s="5"/>
      <c r="E41" s="5"/>
      <c r="F41" s="5"/>
      <c r="G41" s="5"/>
      <c r="H41" s="5">
        <v>0</v>
      </c>
    </row>
    <row r="42" spans="1:8" ht="15.75" thickBot="1">
      <c r="A42" s="31"/>
      <c r="B42" s="373"/>
      <c r="C42" s="338"/>
      <c r="D42" s="159">
        <v>0</v>
      </c>
      <c r="E42" s="159"/>
      <c r="F42" s="159"/>
      <c r="G42" s="159"/>
      <c r="H42" s="159"/>
    </row>
    <row r="43" spans="1:8" ht="16.5" thickTop="1" thickBot="1">
      <c r="A43" s="30"/>
      <c r="B43" s="363" t="s">
        <v>38</v>
      </c>
      <c r="C43" s="339">
        <f t="shared" ref="C43:H43" si="2">SUM(C23:C42)</f>
        <v>0</v>
      </c>
      <c r="D43" s="6">
        <f t="shared" si="2"/>
        <v>0</v>
      </c>
      <c r="E43" s="6">
        <f t="shared" si="2"/>
        <v>0</v>
      </c>
      <c r="F43" s="6">
        <f t="shared" si="2"/>
        <v>0</v>
      </c>
      <c r="G43" s="6">
        <f t="shared" si="2"/>
        <v>0</v>
      </c>
      <c r="H43" s="6">
        <f t="shared" si="2"/>
        <v>0</v>
      </c>
    </row>
    <row r="44" spans="1:8">
      <c r="A44" s="31"/>
      <c r="B44" s="374"/>
      <c r="C44" s="347">
        <v>0</v>
      </c>
      <c r="D44" s="180">
        <v>0</v>
      </c>
      <c r="E44" s="180">
        <v>0</v>
      </c>
      <c r="F44" s="180">
        <v>0</v>
      </c>
      <c r="G44" s="180">
        <v>0</v>
      </c>
      <c r="H44" s="180">
        <v>0</v>
      </c>
    </row>
    <row r="45" spans="1:8" ht="15.75" thickBot="1">
      <c r="A45" s="30"/>
      <c r="B45" s="201" t="s">
        <v>39</v>
      </c>
      <c r="C45" s="348">
        <f t="shared" ref="C45:H45" si="3">C22-C43</f>
        <v>0</v>
      </c>
      <c r="D45" s="7">
        <f t="shared" si="3"/>
        <v>0</v>
      </c>
      <c r="E45" s="7">
        <f t="shared" si="3"/>
        <v>0</v>
      </c>
      <c r="F45" s="7">
        <f t="shared" si="3"/>
        <v>0</v>
      </c>
      <c r="G45" s="7">
        <f t="shared" si="3"/>
        <v>0</v>
      </c>
      <c r="H45" s="7">
        <f t="shared" si="3"/>
        <v>0</v>
      </c>
    </row>
    <row r="46" spans="1:8" ht="15.75" thickBot="1">
      <c r="A46" s="33"/>
      <c r="B46" s="202" t="s">
        <v>3</v>
      </c>
      <c r="C46" s="349">
        <f t="shared" ref="C46:H46" si="4">C7+C8+C45</f>
        <v>0</v>
      </c>
      <c r="D46" s="34">
        <f t="shared" si="4"/>
        <v>0</v>
      </c>
      <c r="E46" s="34">
        <f t="shared" si="4"/>
        <v>0</v>
      </c>
      <c r="F46" s="34">
        <f t="shared" si="4"/>
        <v>0</v>
      </c>
      <c r="G46" s="34">
        <f t="shared" si="4"/>
        <v>0</v>
      </c>
      <c r="H46" s="34">
        <f t="shared" si="4"/>
        <v>0</v>
      </c>
    </row>
    <row r="49" spans="3:3" customFormat="1" ht="15.95" customHeight="1">
      <c r="C49" s="1"/>
    </row>
    <row r="50" spans="3:3" ht="15.95" customHeight="1"/>
    <row r="51" spans="3:3" ht="15.95" customHeight="1"/>
  </sheetData>
  <sheetProtection sheet="1" objects="1" scenarios="1"/>
  <customSheetViews>
    <customSheetView guid="{16705C64-6824-4979-8590-4716AA47F7EF}" zeroValues="0">
      <pane xSplit="2" ySplit="8" topLeftCell="C9" activePane="bottomRight" state="frozen"/>
      <selection pane="bottomRight" activeCell="C1" sqref="C1:I21"/>
      <pageMargins left="0.75" right="0.75" top="1" bottom="1" header="0.51200000000000001" footer="0.51200000000000001"/>
      <pageSetup paperSize="9" orientation="portrait" horizontalDpi="200" verticalDpi="360" r:id="rId1"/>
      <headerFooter alignWithMargins="0"/>
    </customSheetView>
    <customSheetView guid="{44879EA7-684D-4EFE-8ECD-BACB5E70289F}" zeroValues="0">
      <pane xSplit="2" ySplit="8" topLeftCell="C9" activePane="bottomRight" state="frozen"/>
      <selection pane="bottomRight" activeCell="C1" sqref="C1:I21"/>
      <pageMargins left="0.75" right="0.75" top="1" bottom="1" header="0.51200000000000001" footer="0.51200000000000001"/>
      <pageSetup paperSize="9" orientation="portrait" horizontalDpi="200" verticalDpi="360" r:id="rId2"/>
      <headerFooter alignWithMargins="0"/>
    </customSheetView>
    <customSheetView guid="{030C7F32-B5BB-4F47-925F-1073F17B8522}" zeroValues="0">
      <pane xSplit="2" ySplit="8" topLeftCell="C9" activePane="bottomRight" state="frozen"/>
      <selection pane="bottomRight" activeCell="C1" sqref="C1:I21"/>
      <pageMargins left="0.75" right="0.75" top="1" bottom="1" header="0.51200000000000001" footer="0.51200000000000001"/>
      <pageSetup paperSize="9" orientation="portrait" horizontalDpi="200" verticalDpi="360" r:id="rId3"/>
      <headerFooter alignWithMargins="0"/>
    </customSheetView>
    <customSheetView guid="{56651DC7-8AED-4C6B-9ABD-52EB53ECFA43}" zeroValues="0">
      <pane xSplit="2" ySplit="8" topLeftCell="C9" activePane="bottomRight" state="frozen"/>
      <selection pane="bottomRight" activeCell="C1" sqref="C1:I21"/>
      <pageMargins left="0.75" right="0.75" top="1" bottom="1" header="0.51200000000000001" footer="0.51200000000000001"/>
      <pageSetup paperSize="9" orientation="portrait" horizontalDpi="200" verticalDpi="360" r:id="rId4"/>
      <headerFooter alignWithMargins="0"/>
    </customSheetView>
    <customSheetView guid="{EF46335F-1294-4AC3-ABE2-3EF9CD93724B}" zeroValues="0">
      <pane xSplit="2" ySplit="8" topLeftCell="C9" activePane="bottomRight" state="frozen"/>
      <selection pane="bottomRight" activeCell="C1" sqref="C1:I21"/>
      <pageMargins left="0.75" right="0.75" top="1" bottom="1" header="0.51200000000000001" footer="0.51200000000000001"/>
      <pageSetup paperSize="9" orientation="portrait" horizontalDpi="200" verticalDpi="360" r:id="rId5"/>
      <headerFooter alignWithMargins="0"/>
    </customSheetView>
  </customSheetViews>
  <phoneticPr fontId="2"/>
  <pageMargins left="0.75" right="0.75" top="1" bottom="1" header="0.51200000000000001" footer="0.51200000000000001"/>
  <pageSetup paperSize="9" orientation="portrait" horizontalDpi="200" verticalDpi="360"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メニュー</vt:lpstr>
      <vt:lpstr>資金繰予定表印刷</vt:lpstr>
      <vt:lpstr>資金繰予定</vt:lpstr>
      <vt:lpstr>売掛買掛</vt:lpstr>
      <vt:lpstr>経費</vt:lpstr>
      <vt:lpstr>借入返済</vt:lpstr>
      <vt:lpstr>現預金</vt:lpstr>
      <vt:lpstr>使い方説明</vt:lpstr>
      <vt:lpstr>資金繰シミュレーション</vt:lpstr>
      <vt:lpstr>フローチャート</vt:lpstr>
      <vt:lpstr>_９．資金繰予定表の保存方法の説明</vt:lpstr>
      <vt:lpstr>_９．資金繰予定表保存方法での説明</vt:lpstr>
      <vt:lpstr>Ａ一年目</vt:lpstr>
      <vt:lpstr>Ａ一年目a資金繰予定表</vt:lpstr>
      <vt:lpstr>Ａ一年目b売掛買掛</vt:lpstr>
      <vt:lpstr>Ａ一年目c経費</vt:lpstr>
      <vt:lpstr>Ａ一年目d借入返済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wada</dc:creator>
  <cp:lastModifiedBy>NON</cp:lastModifiedBy>
  <cp:lastPrinted>2017-03-27T15:34:41Z</cp:lastPrinted>
  <dcterms:created xsi:type="dcterms:W3CDTF">2006-09-22T22:56:56Z</dcterms:created>
  <dcterms:modified xsi:type="dcterms:W3CDTF">2017-06-28T09:02:20Z</dcterms:modified>
</cp:coreProperties>
</file>